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95" yWindow="1230" windowWidth="23190" windowHeight="12600" tabRatio="757"/>
  </bookViews>
  <sheets>
    <sheet name="入　札　書" sheetId="8" r:id="rId1"/>
    <sheet name="内訳｜寝具・病衣" sheetId="1" r:id="rId2"/>
    <sheet name="内訳｜看護衣" sheetId="10" r:id="rId3"/>
    <sheet name="内訳｜洗濯" sheetId="4" r:id="rId4"/>
    <sheet name="Sheet1" sheetId="5" r:id="rId5"/>
  </sheets>
  <definedNames>
    <definedName name="_xlnm.Print_Area" localSheetId="2">'内訳｜看護衣'!$A$1:$M$61</definedName>
    <definedName name="_xlnm.Print_Area" localSheetId="1">'内訳｜寝具・病衣'!$A$1:$U$47</definedName>
    <definedName name="_xlnm.Print_Area" localSheetId="3">'内訳｜洗濯'!$A$1:$I$34</definedName>
    <definedName name="_xlnm.Print_Area" localSheetId="0">'入　札　書'!$A$1:$J$46</definedName>
    <definedName name="_xlnm.Print_Titles" localSheetId="3">'内訳｜洗濯'!$2:$4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0" l="1"/>
  <c r="H49" i="10"/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5" i="4"/>
  <c r="D5" i="4"/>
  <c r="J55" i="10"/>
  <c r="J53" i="10"/>
  <c r="J51" i="10"/>
  <c r="J49" i="10"/>
  <c r="J47" i="10"/>
  <c r="J45" i="10"/>
  <c r="J44" i="10"/>
  <c r="J43" i="10"/>
  <c r="K43" i="10"/>
  <c r="H43" i="10"/>
  <c r="J27" i="10"/>
  <c r="J6" i="10"/>
  <c r="J5" i="10"/>
  <c r="J56" i="10" l="1"/>
  <c r="K57" i="10"/>
  <c r="H57" i="10"/>
  <c r="K56" i="10"/>
  <c r="H53" i="10"/>
  <c r="H51" i="10"/>
  <c r="H47" i="10"/>
  <c r="H45" i="10"/>
  <c r="H58" i="10" s="1"/>
  <c r="O35" i="1"/>
  <c r="O20" i="1"/>
  <c r="O21" i="1"/>
  <c r="O7" i="1"/>
  <c r="D21" i="4" l="1"/>
  <c r="J54" i="10" l="1"/>
  <c r="J52" i="10"/>
  <c r="J50" i="10"/>
  <c r="J48" i="10"/>
  <c r="H32" i="10" l="1"/>
  <c r="H30" i="10"/>
  <c r="H28" i="10"/>
  <c r="H26" i="10"/>
  <c r="H11" i="10"/>
  <c r="H9" i="10"/>
  <c r="H7" i="10"/>
  <c r="H5" i="10"/>
  <c r="K12" i="10" l="1"/>
  <c r="K11" i="10"/>
  <c r="K10" i="10"/>
  <c r="K9" i="10"/>
  <c r="K8" i="10"/>
  <c r="K7" i="10"/>
  <c r="K6" i="10"/>
  <c r="K5" i="10"/>
  <c r="K33" i="10"/>
  <c r="K32" i="10"/>
  <c r="K31" i="10"/>
  <c r="K30" i="10"/>
  <c r="K29" i="10"/>
  <c r="K28" i="10"/>
  <c r="K27" i="10"/>
  <c r="K2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H34" i="10"/>
  <c r="H13" i="10"/>
  <c r="J46" i="10"/>
  <c r="J12" i="10"/>
  <c r="J10" i="10"/>
  <c r="J8" i="10"/>
  <c r="J11" i="10"/>
  <c r="J9" i="10"/>
  <c r="J7" i="10"/>
  <c r="J33" i="10"/>
  <c r="J32" i="10"/>
  <c r="J31" i="10"/>
  <c r="J30" i="10"/>
  <c r="J29" i="10"/>
  <c r="J28" i="10"/>
  <c r="J26" i="10"/>
  <c r="K58" i="10" l="1"/>
  <c r="K35" i="10"/>
  <c r="K59" i="10"/>
  <c r="K34" i="10"/>
  <c r="K14" i="10"/>
  <c r="K13" i="10"/>
  <c r="K15" i="10" l="1"/>
  <c r="K36" i="10"/>
  <c r="K60" i="10"/>
  <c r="G42" i="8" s="1"/>
  <c r="O34" i="1"/>
  <c r="O36" i="1"/>
  <c r="O33" i="1"/>
  <c r="O22" i="1"/>
  <c r="O23" i="1" s="1"/>
  <c r="O8" i="1"/>
  <c r="O9" i="1"/>
  <c r="O10" i="1"/>
  <c r="O11" i="1"/>
  <c r="O12" i="1"/>
  <c r="O13" i="1"/>
  <c r="H34" i="4" l="1"/>
  <c r="F34" i="4"/>
  <c r="O14" i="1"/>
  <c r="G33" i="8"/>
  <c r="O37" i="1"/>
  <c r="G41" i="8" s="1"/>
  <c r="D29" i="4"/>
  <c r="D30" i="4"/>
  <c r="D31" i="4"/>
  <c r="D32" i="4"/>
  <c r="D33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6" i="4"/>
  <c r="D7" i="4"/>
  <c r="D8" i="4"/>
  <c r="D9" i="4"/>
  <c r="D10" i="4"/>
  <c r="D11" i="4"/>
  <c r="D12" i="4"/>
  <c r="D13" i="4"/>
  <c r="D14" i="4"/>
  <c r="D34" i="4" l="1"/>
  <c r="G27" i="8" s="1"/>
  <c r="G43" i="8"/>
  <c r="G35" i="8"/>
  <c r="G19" i="8" l="1"/>
  <c r="G44" i="8"/>
  <c r="G26" i="8"/>
  <c r="G34" i="8"/>
  <c r="G45" i="8" l="1"/>
  <c r="G46" i="8" s="1"/>
  <c r="G36" i="8"/>
  <c r="G37" i="8" s="1"/>
  <c r="G38" i="8" s="1"/>
  <c r="G18" i="8"/>
  <c r="G25" i="8" l="1"/>
  <c r="G17" i="8" s="1"/>
  <c r="G20" i="8" s="1"/>
  <c r="G28" i="8" l="1"/>
  <c r="G29" i="8" l="1"/>
  <c r="G21" i="8" l="1"/>
  <c r="G22" i="8" s="1"/>
  <c r="G30" i="8"/>
</calcChain>
</file>

<file path=xl/sharedStrings.xml><?xml version="1.0" encoding="utf-8"?>
<sst xmlns="http://schemas.openxmlformats.org/spreadsheetml/2006/main" count="257" uniqueCount="140">
  <si>
    <t>住所</t>
    <rPh sb="0" eb="2">
      <t>ジュウショ</t>
    </rPh>
    <phoneticPr fontId="2"/>
  </si>
  <si>
    <t>品　　　名</t>
    <rPh sb="0" eb="1">
      <t>ヒン</t>
    </rPh>
    <rPh sb="4" eb="5">
      <t>メイ</t>
    </rPh>
    <phoneticPr fontId="2"/>
  </si>
  <si>
    <t>寝具賃借料（一般）</t>
    <rPh sb="0" eb="2">
      <t>シング</t>
    </rPh>
    <rPh sb="2" eb="5">
      <t>チンシャクリョウ</t>
    </rPh>
    <rPh sb="6" eb="8">
      <t>イッパン</t>
    </rPh>
    <phoneticPr fontId="2"/>
  </si>
  <si>
    <t>寝具賃借料（防炎）</t>
    <rPh sb="0" eb="2">
      <t>シング</t>
    </rPh>
    <rPh sb="2" eb="5">
      <t>チンシャクリョウ</t>
    </rPh>
    <rPh sb="6" eb="8">
      <t>ボウエン</t>
    </rPh>
    <phoneticPr fontId="2"/>
  </si>
  <si>
    <t>商品名</t>
    <rPh sb="0" eb="3">
      <t>ショウヒンメイ</t>
    </rPh>
    <phoneticPr fontId="2"/>
  </si>
  <si>
    <t>診察衣</t>
    <rPh sb="0" eb="2">
      <t>シンサツ</t>
    </rPh>
    <rPh sb="2" eb="3">
      <t>イ</t>
    </rPh>
    <phoneticPr fontId="2"/>
  </si>
  <si>
    <t>予防衣</t>
    <rPh sb="0" eb="2">
      <t>ヨボウ</t>
    </rPh>
    <rPh sb="2" eb="3">
      <t>イ</t>
    </rPh>
    <phoneticPr fontId="2"/>
  </si>
  <si>
    <t>ドクター　上着</t>
    <rPh sb="5" eb="7">
      <t>ウワギ</t>
    </rPh>
    <phoneticPr fontId="2"/>
  </si>
  <si>
    <t>ドクター　下着</t>
    <rPh sb="5" eb="7">
      <t>シタギ</t>
    </rPh>
    <phoneticPr fontId="2"/>
  </si>
  <si>
    <t>帽子</t>
    <rPh sb="0" eb="2">
      <t>ボウシ</t>
    </rPh>
    <phoneticPr fontId="2"/>
  </si>
  <si>
    <t>作業衣　上</t>
    <rPh sb="0" eb="2">
      <t>サギョウ</t>
    </rPh>
    <rPh sb="2" eb="3">
      <t>イ</t>
    </rPh>
    <rPh sb="4" eb="5">
      <t>ウエ</t>
    </rPh>
    <phoneticPr fontId="2"/>
  </si>
  <si>
    <t>作業衣　下</t>
    <rPh sb="0" eb="2">
      <t>サギョウ</t>
    </rPh>
    <rPh sb="2" eb="3">
      <t>イ</t>
    </rPh>
    <rPh sb="4" eb="5">
      <t>シタ</t>
    </rPh>
    <phoneticPr fontId="2"/>
  </si>
  <si>
    <t>枕カバー　大</t>
    <rPh sb="0" eb="1">
      <t>マクラ</t>
    </rPh>
    <rPh sb="5" eb="6">
      <t>ダイ</t>
    </rPh>
    <phoneticPr fontId="2"/>
  </si>
  <si>
    <t>枕カバー　並</t>
    <rPh sb="0" eb="1">
      <t>マクラ</t>
    </rPh>
    <rPh sb="5" eb="6">
      <t>ナミ</t>
    </rPh>
    <phoneticPr fontId="2"/>
  </si>
  <si>
    <t>シーツ　大</t>
    <rPh sb="4" eb="5">
      <t>ダイ</t>
    </rPh>
    <phoneticPr fontId="2"/>
  </si>
  <si>
    <t>シーツ　小</t>
    <rPh sb="4" eb="5">
      <t>ショウ</t>
    </rPh>
    <phoneticPr fontId="2"/>
  </si>
  <si>
    <t>シーツ　穴</t>
    <rPh sb="4" eb="5">
      <t>アナ</t>
    </rPh>
    <phoneticPr fontId="2"/>
  </si>
  <si>
    <t>毛布</t>
    <rPh sb="0" eb="2">
      <t>モウフ</t>
    </rPh>
    <phoneticPr fontId="2"/>
  </si>
  <si>
    <t>患者衣</t>
    <rPh sb="0" eb="2">
      <t>カンジャ</t>
    </rPh>
    <rPh sb="2" eb="3">
      <t>イ</t>
    </rPh>
    <phoneticPr fontId="2"/>
  </si>
  <si>
    <t>美祢市立病院</t>
    <rPh sb="0" eb="2">
      <t>ミネ</t>
    </rPh>
    <rPh sb="2" eb="4">
      <t>シリツ</t>
    </rPh>
    <rPh sb="4" eb="6">
      <t>ビョウイン</t>
    </rPh>
    <phoneticPr fontId="2"/>
  </si>
  <si>
    <t>備考</t>
    <rPh sb="0" eb="2">
      <t>ビコウ</t>
    </rPh>
    <phoneticPr fontId="2"/>
  </si>
  <si>
    <t>バスタオル</t>
    <phoneticPr fontId="3"/>
  </si>
  <si>
    <t>半白衣</t>
    <rPh sb="0" eb="1">
      <t>ハン</t>
    </rPh>
    <rPh sb="1" eb="2">
      <t>シロ</t>
    </rPh>
    <rPh sb="2" eb="3">
      <t>イ</t>
    </rPh>
    <phoneticPr fontId="2"/>
  </si>
  <si>
    <t>１枚当り</t>
    <rPh sb="1" eb="2">
      <t>マイ</t>
    </rPh>
    <phoneticPr fontId="2"/>
  </si>
  <si>
    <t>備　　　　考</t>
    <rPh sb="0" eb="1">
      <t>ソナエ</t>
    </rPh>
    <rPh sb="5" eb="6">
      <t>コウ</t>
    </rPh>
    <phoneticPr fontId="2"/>
  </si>
  <si>
    <t>美祢市立美東病院</t>
    <rPh sb="0" eb="3">
      <t>ミネシ</t>
    </rPh>
    <rPh sb="3" eb="4">
      <t>リツ</t>
    </rPh>
    <rPh sb="4" eb="6">
      <t>ミトウ</t>
    </rPh>
    <rPh sb="6" eb="8">
      <t>ビョウイン</t>
    </rPh>
    <phoneticPr fontId="2"/>
  </si>
  <si>
    <t>美祢市介護老人保健施設</t>
    <rPh sb="0" eb="3">
      <t>ミネシ</t>
    </rPh>
    <rPh sb="3" eb="5">
      <t>カイゴ</t>
    </rPh>
    <rPh sb="5" eb="7">
      <t>ロウジン</t>
    </rPh>
    <rPh sb="7" eb="9">
      <t>ホケン</t>
    </rPh>
    <rPh sb="9" eb="11">
      <t>シセツ</t>
    </rPh>
    <phoneticPr fontId="2"/>
  </si>
  <si>
    <t>ズボン(トレパン)</t>
    <phoneticPr fontId="2"/>
  </si>
  <si>
    <t>エプロン</t>
    <phoneticPr fontId="2"/>
  </si>
  <si>
    <t>ベッドカバー</t>
    <phoneticPr fontId="2"/>
  </si>
  <si>
    <t>カーテン(１㎡）</t>
    <phoneticPr fontId="2"/>
  </si>
  <si>
    <t>マットレスカバー</t>
    <phoneticPr fontId="2"/>
  </si>
  <si>
    <t>ガウン</t>
    <phoneticPr fontId="2"/>
  </si>
  <si>
    <t>マットレス</t>
    <phoneticPr fontId="2"/>
  </si>
  <si>
    <t>［リース品目分の洗濯超過料金］</t>
    <rPh sb="4" eb="6">
      <t>ヒンモク</t>
    </rPh>
    <rPh sb="6" eb="7">
      <t>ブン</t>
    </rPh>
    <rPh sb="10" eb="12">
      <t>チョウカ</t>
    </rPh>
    <rPh sb="12" eb="14">
      <t>リョウキン</t>
    </rPh>
    <phoneticPr fontId="2"/>
  </si>
  <si>
    <t>カーディガン</t>
    <phoneticPr fontId="3"/>
  </si>
  <si>
    <t>ジャケット</t>
    <phoneticPr fontId="3"/>
  </si>
  <si>
    <t>半被</t>
    <rPh sb="0" eb="1">
      <t>ハン</t>
    </rPh>
    <rPh sb="1" eb="2">
      <t>ヒ</t>
    </rPh>
    <phoneticPr fontId="3"/>
  </si>
  <si>
    <t>ジャンパー</t>
    <phoneticPr fontId="3"/>
  </si>
  <si>
    <t>肌掛ブランケット</t>
    <rPh sb="0" eb="1">
      <t>ハダ</t>
    </rPh>
    <rPh sb="1" eb="2">
      <t>カ</t>
    </rPh>
    <phoneticPr fontId="3"/>
  </si>
  <si>
    <t>タオルケット</t>
    <phoneticPr fontId="3"/>
  </si>
  <si>
    <t>　合　　　計</t>
    <rPh sb="1" eb="2">
      <t>ア</t>
    </rPh>
    <rPh sb="5" eb="6">
      <t>ケイ</t>
    </rPh>
    <phoneticPr fontId="2"/>
  </si>
  <si>
    <t>品　　目</t>
  </si>
  <si>
    <t>看護師
（女性）　　　</t>
    <phoneticPr fontId="11"/>
  </si>
  <si>
    <t>男女兼用パンツ</t>
    <rPh sb="0" eb="2">
      <t>ダンジョ</t>
    </rPh>
    <rPh sb="2" eb="4">
      <t>ケンヨウ</t>
    </rPh>
    <phoneticPr fontId="11"/>
  </si>
  <si>
    <t>看護師
(男性)</t>
    <phoneticPr fontId="11"/>
  </si>
  <si>
    <t>男女兼用スクラブ</t>
  </si>
  <si>
    <t>看護師
（女性）</t>
    <phoneticPr fontId="11"/>
  </si>
  <si>
    <t>女子パンツ</t>
    <rPh sb="0" eb="2">
      <t>ジョシ</t>
    </rPh>
    <phoneticPr fontId="11"/>
  </si>
  <si>
    <t>男女兼用上衣</t>
    <rPh sb="0" eb="2">
      <t>ダンジョ</t>
    </rPh>
    <rPh sb="2" eb="4">
      <t>ケンヨウ</t>
    </rPh>
    <rPh sb="4" eb="6">
      <t>ジョウイ</t>
    </rPh>
    <phoneticPr fontId="11"/>
  </si>
  <si>
    <t>男女兼用ニットシャツ</t>
    <rPh sb="0" eb="2">
      <t>ダンジョ</t>
    </rPh>
    <rPh sb="2" eb="4">
      <t>ケンヨウ</t>
    </rPh>
    <phoneticPr fontId="11"/>
  </si>
  <si>
    <t>合計</t>
    <rPh sb="0" eb="2">
      <t>ゴウケイ</t>
    </rPh>
    <phoneticPr fontId="3"/>
  </si>
  <si>
    <t>計</t>
    <rPh sb="0" eb="1">
      <t>ケイ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</si>
  <si>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</si>
  <si>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[美祢市立病院（４組／人）]</t>
    <rPh sb="9" eb="10">
      <t>クミ</t>
    </rPh>
    <rPh sb="11" eb="12">
      <t>ニン</t>
    </rPh>
    <phoneticPr fontId="5"/>
  </si>
  <si>
    <t>[グリーンヒル美祢（４組／人）]</t>
    <phoneticPr fontId="5"/>
  </si>
  <si>
    <t>リネン類等洗濯内訳</t>
    <rPh sb="3" eb="4">
      <t>ルイ</t>
    </rPh>
    <rPh sb="4" eb="5">
      <t>トウ</t>
    </rPh>
    <rPh sb="5" eb="7">
      <t>センタク</t>
    </rPh>
    <rPh sb="7" eb="9">
      <t>ウチワケ</t>
    </rPh>
    <phoneticPr fontId="3"/>
  </si>
  <si>
    <t>リネン類等洗濯</t>
    <rPh sb="3" eb="5">
      <t>タグイナド</t>
    </rPh>
    <rPh sb="5" eb="7">
      <t>センタク</t>
    </rPh>
    <phoneticPr fontId="5"/>
  </si>
  <si>
    <t>品名等</t>
    <rPh sb="0" eb="1">
      <t>ヒン</t>
    </rPh>
    <rPh sb="1" eb="2">
      <t>メイ</t>
    </rPh>
    <rPh sb="2" eb="3">
      <t>トウ</t>
    </rPh>
    <phoneticPr fontId="5"/>
  </si>
  <si>
    <t>郵便番号</t>
    <rPh sb="0" eb="2">
      <t>ユウビン</t>
    </rPh>
    <rPh sb="2" eb="4">
      <t>バンゴウ</t>
    </rPh>
    <phoneticPr fontId="5"/>
  </si>
  <si>
    <t>会社名</t>
    <rPh sb="0" eb="2">
      <t>カイシャ</t>
    </rPh>
    <rPh sb="2" eb="3">
      <t>メイ</t>
    </rPh>
    <phoneticPr fontId="5"/>
  </si>
  <si>
    <t>担当者名</t>
    <rPh sb="0" eb="3">
      <t>タントウシャ</t>
    </rPh>
    <rPh sb="3" eb="4">
      <t>メイ</t>
    </rPh>
    <phoneticPr fontId="5"/>
  </si>
  <si>
    <t>ＴＥＬ</t>
    <phoneticPr fontId="5"/>
  </si>
  <si>
    <t>ＦＡＸ</t>
    <phoneticPr fontId="5"/>
  </si>
  <si>
    <t>印　　</t>
    <rPh sb="0" eb="1">
      <t>イン</t>
    </rPh>
    <phoneticPr fontId="2"/>
  </si>
  <si>
    <t>業務名</t>
    <rPh sb="0" eb="2">
      <t>ギョウム</t>
    </rPh>
    <rPh sb="2" eb="3">
      <t>メイ</t>
    </rPh>
    <phoneticPr fontId="5"/>
  </si>
  <si>
    <t>小計</t>
    <rPh sb="0" eb="1">
      <t>ショウ</t>
    </rPh>
    <rPh sb="1" eb="2">
      <t>ケイ</t>
    </rPh>
    <phoneticPr fontId="5"/>
  </si>
  <si>
    <t>消費税</t>
    <rPh sb="0" eb="1">
      <t>ショウ</t>
    </rPh>
    <rPh sb="1" eb="2">
      <t>ヒ</t>
    </rPh>
    <rPh sb="2" eb="3">
      <t>ゼイ</t>
    </rPh>
    <phoneticPr fontId="5"/>
  </si>
  <si>
    <t>合計</t>
    <rPh sb="0" eb="1">
      <t>ア</t>
    </rPh>
    <rPh sb="1" eb="2">
      <t>ケイ</t>
    </rPh>
    <phoneticPr fontId="5"/>
  </si>
  <si>
    <r>
      <t xml:space="preserve">利用実績
</t>
    </r>
    <r>
      <rPr>
        <sz val="10"/>
        <rFont val="ＭＳ 明朝"/>
        <family val="1"/>
        <charset val="128"/>
      </rPr>
      <t>〔Ｂ〕</t>
    </r>
    <rPh sb="0" eb="2">
      <t>リヨウ</t>
    </rPh>
    <rPh sb="2" eb="4">
      <t>ジッセキ</t>
    </rPh>
    <phoneticPr fontId="2"/>
  </si>
  <si>
    <r>
      <t xml:space="preserve">小計
</t>
    </r>
    <r>
      <rPr>
        <sz val="9"/>
        <rFont val="ＭＳ 明朝"/>
        <family val="1"/>
        <charset val="128"/>
      </rPr>
      <t>〔Ａ×Ｂ〕</t>
    </r>
    <rPh sb="0" eb="2">
      <t>ショウケイ</t>
    </rPh>
    <phoneticPr fontId="2"/>
  </si>
  <si>
    <t>〔美祢市立病院〕</t>
    <rPh sb="1" eb="5">
      <t>ミネシリツ</t>
    </rPh>
    <rPh sb="5" eb="7">
      <t>ビョウイン</t>
    </rPh>
    <phoneticPr fontId="2"/>
  </si>
  <si>
    <t>〔グリーンヒル美祢〕</t>
    <rPh sb="7" eb="9">
      <t>ミネ</t>
    </rPh>
    <phoneticPr fontId="2"/>
  </si>
  <si>
    <t>美祢市立病院</t>
    <rPh sb="0" eb="4">
      <t>ミネシリツ</t>
    </rPh>
    <rPh sb="4" eb="6">
      <t>ビョウイン</t>
    </rPh>
    <phoneticPr fontId="3"/>
  </si>
  <si>
    <t>美祢市立美東病院</t>
    <rPh sb="0" eb="4">
      <t>ミネシリツ</t>
    </rPh>
    <rPh sb="4" eb="6">
      <t>ミトウ</t>
    </rPh>
    <rPh sb="6" eb="8">
      <t>ビョウイン</t>
    </rPh>
    <phoneticPr fontId="3"/>
  </si>
  <si>
    <r>
      <t xml:space="preserve">利用実績
</t>
    </r>
    <r>
      <rPr>
        <sz val="10"/>
        <rFont val="ＭＳ 明朝"/>
        <family val="1"/>
        <charset val="128"/>
      </rPr>
      <t>〔Ｂ１〕</t>
    </r>
    <rPh sb="0" eb="2">
      <t>リヨウ</t>
    </rPh>
    <rPh sb="2" eb="4">
      <t>ジッセキ</t>
    </rPh>
    <phoneticPr fontId="3"/>
  </si>
  <si>
    <r>
      <t xml:space="preserve">利用実績
</t>
    </r>
    <r>
      <rPr>
        <sz val="10"/>
        <rFont val="ＭＳ 明朝"/>
        <family val="1"/>
        <charset val="128"/>
      </rPr>
      <t>〔Ｂ２〕</t>
    </r>
    <rPh sb="0" eb="2">
      <t>リヨウ</t>
    </rPh>
    <rPh sb="2" eb="4">
      <t>ジッセキ</t>
    </rPh>
    <phoneticPr fontId="3"/>
  </si>
  <si>
    <r>
      <t xml:space="preserve">利用実績
</t>
    </r>
    <r>
      <rPr>
        <sz val="10"/>
        <rFont val="ＭＳ 明朝"/>
        <family val="1"/>
        <charset val="128"/>
      </rPr>
      <t>〔Ｂ３〕</t>
    </r>
    <rPh sb="0" eb="2">
      <t>リヨウ</t>
    </rPh>
    <rPh sb="2" eb="4">
      <t>ジッセキ</t>
    </rPh>
    <phoneticPr fontId="3"/>
  </si>
  <si>
    <r>
      <t xml:space="preserve">小計
</t>
    </r>
    <r>
      <rPr>
        <sz val="10"/>
        <rFont val="ＭＳ 明朝"/>
        <family val="1"/>
        <charset val="128"/>
      </rPr>
      <t>〔Ａ×Ｂ３〕</t>
    </r>
    <rPh sb="0" eb="2">
      <t>ショウケイ</t>
    </rPh>
    <phoneticPr fontId="3"/>
  </si>
  <si>
    <r>
      <t xml:space="preserve">小計
</t>
    </r>
    <r>
      <rPr>
        <sz val="10"/>
        <rFont val="ＭＳ 明朝"/>
        <family val="1"/>
        <charset val="128"/>
      </rPr>
      <t>〔Ａ×Ｂ２〕</t>
    </r>
    <rPh sb="0" eb="2">
      <t>ショウケイ</t>
    </rPh>
    <phoneticPr fontId="3"/>
  </si>
  <si>
    <r>
      <t xml:space="preserve">小計
</t>
    </r>
    <r>
      <rPr>
        <sz val="10"/>
        <rFont val="ＭＳ 明朝"/>
        <family val="1"/>
        <charset val="128"/>
      </rPr>
      <t>〔Ａ×Ｂ１〕</t>
    </r>
    <rPh sb="0" eb="2">
      <t>ショウケイ</t>
    </rPh>
    <phoneticPr fontId="3"/>
  </si>
  <si>
    <t>グリーンヒル美祢</t>
    <rPh sb="6" eb="8">
      <t>ミネ</t>
    </rPh>
    <phoneticPr fontId="5"/>
  </si>
  <si>
    <t>美祢市立病院</t>
    <rPh sb="0" eb="4">
      <t>ミネシリツ</t>
    </rPh>
    <rPh sb="4" eb="6">
      <t>ビョウイン</t>
    </rPh>
    <phoneticPr fontId="5"/>
  </si>
  <si>
    <t>美祢市立美東病院</t>
    <rPh sb="0" eb="4">
      <t>ミネシリツ</t>
    </rPh>
    <rPh sb="4" eb="6">
      <t>ミトウ</t>
    </rPh>
    <rPh sb="6" eb="8">
      <t>ビョウイン</t>
    </rPh>
    <phoneticPr fontId="5"/>
  </si>
  <si>
    <r>
      <rPr>
        <sz val="9"/>
        <rFont val="ＭＳ 明朝"/>
        <family val="1"/>
        <charset val="128"/>
      </rPr>
      <t xml:space="preserve">美祢市介護老人保健施設
</t>
    </r>
    <r>
      <rPr>
        <sz val="12"/>
        <rFont val="ＭＳ 明朝"/>
        <family val="1"/>
        <charset val="128"/>
      </rPr>
      <t>グリーンヒル美祢</t>
    </r>
    <rPh sb="0" eb="3">
      <t>ミネシ</t>
    </rPh>
    <rPh sb="3" eb="5">
      <t>カイゴ</t>
    </rPh>
    <rPh sb="5" eb="7">
      <t>ロウジン</t>
    </rPh>
    <rPh sb="7" eb="9">
      <t>ホケン</t>
    </rPh>
    <rPh sb="9" eb="11">
      <t>シセツ</t>
    </rPh>
    <rPh sb="18" eb="20">
      <t>ミネ</t>
    </rPh>
    <phoneticPr fontId="3"/>
  </si>
  <si>
    <t>〔美祢市立美東病院〕</t>
    <rPh sb="1" eb="5">
      <t>ミネシリツ</t>
    </rPh>
    <rPh sb="5" eb="7">
      <t>ミトウ</t>
    </rPh>
    <rPh sb="7" eb="9">
      <t>ビョウイン</t>
    </rPh>
    <phoneticPr fontId="2"/>
  </si>
  <si>
    <t>浴室介助用</t>
    <rPh sb="0" eb="2">
      <t>ヨクシツ</t>
    </rPh>
    <rPh sb="2" eb="4">
      <t>カイジョ</t>
    </rPh>
    <rPh sb="4" eb="5">
      <t>ヨウ</t>
    </rPh>
    <phoneticPr fontId="5"/>
  </si>
  <si>
    <r>
      <t xml:space="preserve">人数
</t>
    </r>
    <r>
      <rPr>
        <sz val="9"/>
        <rFont val="ＭＳ 明朝"/>
        <family val="1"/>
        <charset val="128"/>
      </rPr>
      <t>〔Ｂ〕</t>
    </r>
    <rPh sb="0" eb="2">
      <t>ニンズウ</t>
    </rPh>
    <phoneticPr fontId="5"/>
  </si>
  <si>
    <r>
      <t xml:space="preserve">洗濯料
</t>
    </r>
    <r>
      <rPr>
        <sz val="9"/>
        <rFont val="ＭＳ 明朝"/>
        <family val="1"/>
        <charset val="128"/>
      </rPr>
      <t>（円・税抜）
〔Ｃ×Ｄ〕</t>
    </r>
    <rPh sb="0" eb="2">
      <t>センタク</t>
    </rPh>
    <rPh sb="2" eb="3">
      <t>リョウ</t>
    </rPh>
    <phoneticPr fontId="5"/>
  </si>
  <si>
    <t>　※「品目」毎の「利用実績」に
　　ついては、「人数」で按分</t>
    <rPh sb="3" eb="5">
      <t>ヒンモク</t>
    </rPh>
    <rPh sb="6" eb="7">
      <t>ゴト</t>
    </rPh>
    <rPh sb="9" eb="11">
      <t>リヨウ</t>
    </rPh>
    <rPh sb="11" eb="13">
      <t>ジッセキ</t>
    </rPh>
    <rPh sb="24" eb="26">
      <t>ニンズウ</t>
    </rPh>
    <rPh sb="28" eb="30">
      <t>アンブン</t>
    </rPh>
    <phoneticPr fontId="5"/>
  </si>
  <si>
    <r>
      <t xml:space="preserve">各施設共通単価
</t>
    </r>
    <r>
      <rPr>
        <sz val="10"/>
        <rFont val="ＭＳ 明朝"/>
        <family val="1"/>
        <charset val="128"/>
      </rPr>
      <t>（円・税抜）
〔Ａ〕</t>
    </r>
    <phoneticPr fontId="2"/>
  </si>
  <si>
    <t>枚数</t>
    <rPh sb="0" eb="2">
      <t>マイスウ</t>
    </rPh>
    <phoneticPr fontId="2"/>
  </si>
  <si>
    <t>単価</t>
    <rPh sb="0" eb="2">
      <t>タンカ</t>
    </rPh>
    <phoneticPr fontId="2"/>
  </si>
  <si>
    <r>
      <t>洗濯限度数</t>
    </r>
    <r>
      <rPr>
        <sz val="10"/>
        <rFont val="ＭＳ 明朝"/>
        <family val="1"/>
        <charset val="128"/>
      </rPr>
      <t>（月当り）</t>
    </r>
    <r>
      <rPr>
        <sz val="12"/>
        <rFont val="ＭＳ 明朝"/>
        <family val="1"/>
        <charset val="128"/>
      </rPr>
      <t>・単価</t>
    </r>
    <r>
      <rPr>
        <sz val="10"/>
        <rFont val="ＭＳ 明朝"/>
        <family val="1"/>
        <charset val="128"/>
      </rPr>
      <t>（円・税抜）</t>
    </r>
    <phoneticPr fontId="2"/>
  </si>
  <si>
    <t>１日１床当り</t>
    <rPh sb="1" eb="2">
      <t>ニチ</t>
    </rPh>
    <rPh sb="3" eb="4">
      <t>ユカ</t>
    </rPh>
    <rPh sb="4" eb="5">
      <t>ア</t>
    </rPh>
    <phoneticPr fontId="2"/>
  </si>
  <si>
    <r>
      <t xml:space="preserve">各施設
共通単価
</t>
    </r>
    <r>
      <rPr>
        <sz val="10"/>
        <rFont val="ＭＳ 明朝"/>
        <family val="1"/>
        <charset val="128"/>
      </rPr>
      <t>（円・税抜）
〔Ａ〕</t>
    </r>
    <phoneticPr fontId="2"/>
  </si>
  <si>
    <r>
      <t xml:space="preserve">追加注文時
の　単　価
</t>
    </r>
    <r>
      <rPr>
        <sz val="9"/>
        <rFont val="ＭＳ 明朝"/>
        <family val="1"/>
        <charset val="128"/>
      </rPr>
      <t>（円・税抜）</t>
    </r>
    <rPh sb="0" eb="2">
      <t>ツイカ</t>
    </rPh>
    <rPh sb="2" eb="4">
      <t>チュウモン</t>
    </rPh>
    <rPh sb="4" eb="5">
      <t>ジ</t>
    </rPh>
    <rPh sb="8" eb="9">
      <t>タン</t>
    </rPh>
    <rPh sb="10" eb="11">
      <t>カ</t>
    </rPh>
    <rPh sb="13" eb="14">
      <t>エン</t>
    </rPh>
    <rPh sb="15" eb="17">
      <t>ゼイヌキ</t>
    </rPh>
    <phoneticPr fontId="2"/>
  </si>
  <si>
    <t>備　　考</t>
    <rPh sb="0" eb="1">
      <t>ソナエ</t>
    </rPh>
    <rPh sb="3" eb="4">
      <t>コウ</t>
    </rPh>
    <phoneticPr fontId="5"/>
  </si>
  <si>
    <t>品　　名</t>
    <phoneticPr fontId="5"/>
  </si>
  <si>
    <r>
      <t xml:space="preserve">洗濯料計
</t>
    </r>
    <r>
      <rPr>
        <sz val="10"/>
        <rFont val="ＭＳ 明朝"/>
        <family val="1"/>
        <charset val="128"/>
      </rPr>
      <t>〔Ｆ〕</t>
    </r>
    <rPh sb="0" eb="2">
      <t>センタク</t>
    </rPh>
    <rPh sb="2" eb="3">
      <t>リョウ</t>
    </rPh>
    <rPh sb="3" eb="4">
      <t>ケイ</t>
    </rPh>
    <phoneticPr fontId="5"/>
  </si>
  <si>
    <r>
      <t xml:space="preserve">リース料計
</t>
    </r>
    <r>
      <rPr>
        <sz val="10"/>
        <rFont val="ＭＳ 明朝"/>
        <family val="1"/>
        <charset val="128"/>
      </rPr>
      <t>〔Ｃ〕</t>
    </r>
    <rPh sb="3" eb="4">
      <t>リョウ</t>
    </rPh>
    <rPh sb="4" eb="5">
      <t>ケイ</t>
    </rPh>
    <phoneticPr fontId="5"/>
  </si>
  <si>
    <r>
      <t xml:space="preserve">洗濯単価
</t>
    </r>
    <r>
      <rPr>
        <sz val="9"/>
        <rFont val="ＭＳ 明朝"/>
        <family val="1"/>
        <charset val="128"/>
      </rPr>
      <t>（円・税抜）
〔Ｄ〕</t>
    </r>
    <rPh sb="0" eb="2">
      <t>センタク</t>
    </rPh>
    <rPh sb="2" eb="4">
      <t>タンカ</t>
    </rPh>
    <phoneticPr fontId="5"/>
  </si>
  <si>
    <r>
      <t xml:space="preserve">利用
実績
</t>
    </r>
    <r>
      <rPr>
        <sz val="9"/>
        <rFont val="ＭＳ 明朝"/>
        <family val="1"/>
        <charset val="128"/>
      </rPr>
      <t>〔Ｅ〕</t>
    </r>
    <rPh sb="0" eb="2">
      <t>リヨウ</t>
    </rPh>
    <rPh sb="3" eb="5">
      <t>ジッセキ</t>
    </rPh>
    <phoneticPr fontId="3"/>
  </si>
  <si>
    <r>
      <t>合　　計</t>
    </r>
    <r>
      <rPr>
        <sz val="10"/>
        <rFont val="ＭＳ 明朝"/>
        <family val="1"/>
        <charset val="128"/>
      </rPr>
      <t>〔Ｃ＋Ｆ〕</t>
    </r>
    <rPh sb="0" eb="1">
      <t>ア</t>
    </rPh>
    <rPh sb="3" eb="4">
      <t>ケイ</t>
    </rPh>
    <phoneticPr fontId="5"/>
  </si>
  <si>
    <t>備　　考</t>
    <rPh sb="0" eb="1">
      <t>ソナエ</t>
    </rPh>
    <rPh sb="3" eb="4">
      <t>コウ</t>
    </rPh>
    <phoneticPr fontId="2"/>
  </si>
  <si>
    <t>品　　名</t>
    <rPh sb="0" eb="1">
      <t>ヒン</t>
    </rPh>
    <rPh sb="3" eb="4">
      <t>メイ</t>
    </rPh>
    <phoneticPr fontId="2"/>
  </si>
  <si>
    <t>合　　計</t>
    <rPh sb="0" eb="1">
      <t>ア</t>
    </rPh>
    <rPh sb="3" eb="4">
      <t>ケイ</t>
    </rPh>
    <phoneticPr fontId="5"/>
  </si>
  <si>
    <t>美祢市病院等事業寝具類・清拭タオル類・看護衣等賃貸借業務及び洗濯業務</t>
    <rPh sb="10" eb="11">
      <t>ルイ</t>
    </rPh>
    <rPh sb="22" eb="23">
      <t>トウ</t>
    </rPh>
    <phoneticPr fontId="5"/>
  </si>
  <si>
    <t>寝具類・清拭タオル等賃貸借・洗濯</t>
    <rPh sb="0" eb="2">
      <t>シング</t>
    </rPh>
    <rPh sb="2" eb="3">
      <t>ルイ</t>
    </rPh>
    <rPh sb="4" eb="6">
      <t>セイシキ</t>
    </rPh>
    <rPh sb="9" eb="10">
      <t>トウ</t>
    </rPh>
    <rPh sb="10" eb="13">
      <t>チンタイシャク</t>
    </rPh>
    <rPh sb="14" eb="16">
      <t>センタク</t>
    </rPh>
    <phoneticPr fontId="5"/>
  </si>
  <si>
    <t>看護衣等賃貸借・洗濯</t>
    <rPh sb="3" eb="4">
      <t>トウ</t>
    </rPh>
    <rPh sb="4" eb="7">
      <t>チンタイシャク</t>
    </rPh>
    <phoneticPr fontId="5"/>
  </si>
  <si>
    <r>
      <t>検査衣賃貸借　</t>
    </r>
    <r>
      <rPr>
        <sz val="10"/>
        <rFont val="ＭＳ 明朝"/>
        <family val="1"/>
        <charset val="128"/>
      </rPr>
      <t>ガウン型　</t>
    </r>
    <rPh sb="0" eb="2">
      <t>ケンサ</t>
    </rPh>
    <rPh sb="2" eb="3">
      <t>イ</t>
    </rPh>
    <rPh sb="3" eb="6">
      <t>チンタイシャク</t>
    </rPh>
    <rPh sb="10" eb="11">
      <t>ガタ</t>
    </rPh>
    <phoneticPr fontId="2"/>
  </si>
  <si>
    <r>
      <t>検査衣賃貸借　</t>
    </r>
    <r>
      <rPr>
        <sz val="10"/>
        <rFont val="ＭＳ 明朝"/>
        <family val="1"/>
        <charset val="128"/>
      </rPr>
      <t>ズボン　</t>
    </r>
    <rPh sb="0" eb="2">
      <t>ケンサ</t>
    </rPh>
    <rPh sb="2" eb="3">
      <t>イ</t>
    </rPh>
    <rPh sb="3" eb="6">
      <t>チンタイシャク</t>
    </rPh>
    <phoneticPr fontId="2"/>
  </si>
  <si>
    <t>清拭タオル賃貸借</t>
    <rPh sb="0" eb="2">
      <t>セイシキ</t>
    </rPh>
    <rPh sb="5" eb="8">
      <t>チンタイシャク</t>
    </rPh>
    <phoneticPr fontId="2"/>
  </si>
  <si>
    <t>おしぼり賃貸借</t>
    <rPh sb="4" eb="7">
      <t>チンタイシャク</t>
    </rPh>
    <phoneticPr fontId="2"/>
  </si>
  <si>
    <t>バスタオル賃貸借</t>
    <rPh sb="5" eb="8">
      <t>チンタイシャク</t>
    </rPh>
    <phoneticPr fontId="2"/>
  </si>
  <si>
    <t>防水シーツ賃貸借</t>
    <rPh sb="0" eb="2">
      <t>ボウスイ</t>
    </rPh>
    <rPh sb="5" eb="8">
      <t>チンタイシャク</t>
    </rPh>
    <phoneticPr fontId="2"/>
  </si>
  <si>
    <t>男女兼用スクラブ</t>
    <rPh sb="0" eb="2">
      <t>ダンジョ</t>
    </rPh>
    <rPh sb="2" eb="4">
      <t>ケンヨウ</t>
    </rPh>
    <phoneticPr fontId="11"/>
  </si>
  <si>
    <t>介護福祉士
（女性）</t>
    <rPh sb="0" eb="2">
      <t>カイゴ</t>
    </rPh>
    <rPh sb="2" eb="5">
      <t>フクシシ</t>
    </rPh>
    <rPh sb="7" eb="9">
      <t>ジョセイ</t>
    </rPh>
    <phoneticPr fontId="11"/>
  </si>
  <si>
    <t>介護福祉士
（男性）</t>
    <rPh sb="0" eb="2">
      <t>カイゴ</t>
    </rPh>
    <rPh sb="2" eb="5">
      <t>フクシシ</t>
    </rPh>
    <rPh sb="7" eb="9">
      <t>ダンセイ</t>
    </rPh>
    <phoneticPr fontId="11"/>
  </si>
  <si>
    <t>[美祢市立美東病院（４組／人）]</t>
    <phoneticPr fontId="5"/>
  </si>
  <si>
    <r>
      <t xml:space="preserve">介護福祉士
</t>
    </r>
    <r>
      <rPr>
        <sz val="10"/>
        <rFont val="ＭＳ 明朝"/>
        <family val="1"/>
        <charset val="128"/>
      </rPr>
      <t>（女性・特殊）</t>
    </r>
    <rPh sb="0" eb="2">
      <t>カイゴ</t>
    </rPh>
    <rPh sb="2" eb="5">
      <t>フクシシ</t>
    </rPh>
    <rPh sb="7" eb="9">
      <t>ジョセイ</t>
    </rPh>
    <rPh sb="10" eb="12">
      <t>トクシュ</t>
    </rPh>
    <phoneticPr fontId="11"/>
  </si>
  <si>
    <t>リハビリ科</t>
    <rPh sb="4" eb="5">
      <t>カ</t>
    </rPh>
    <phoneticPr fontId="5"/>
  </si>
  <si>
    <t>パンツ</t>
    <phoneticPr fontId="5"/>
  </si>
  <si>
    <t>放射線科</t>
    <rPh sb="0" eb="4">
      <t>ホウシャセンカ</t>
    </rPh>
    <phoneticPr fontId="5"/>
  </si>
  <si>
    <t>男女兼用上衣</t>
    <rPh sb="4" eb="5">
      <t>ウワ</t>
    </rPh>
    <rPh sb="5" eb="6">
      <t>イ</t>
    </rPh>
    <phoneticPr fontId="5"/>
  </si>
  <si>
    <t>撥水加工Ｔシャツ</t>
    <rPh sb="0" eb="2">
      <t>ハッスイ</t>
    </rPh>
    <rPh sb="2" eb="4">
      <t>カコウ</t>
    </rPh>
    <phoneticPr fontId="5"/>
  </si>
  <si>
    <r>
      <t xml:space="preserve">賃貸借単価
</t>
    </r>
    <r>
      <rPr>
        <sz val="9"/>
        <rFont val="ＭＳ 明朝"/>
        <family val="1"/>
        <charset val="128"/>
      </rPr>
      <t>（円／月・税抜）
〔Ａ〕</t>
    </r>
    <rPh sb="0" eb="3">
      <t>チンタイシャク</t>
    </rPh>
    <rPh sb="3" eb="5">
      <t>タンカ</t>
    </rPh>
    <rPh sb="9" eb="10">
      <t>ツキ</t>
    </rPh>
    <phoneticPr fontId="2"/>
  </si>
  <si>
    <r>
      <t xml:space="preserve">賃貸借料
</t>
    </r>
    <r>
      <rPr>
        <sz val="9"/>
        <rFont val="ＭＳ 明朝"/>
        <family val="1"/>
        <charset val="128"/>
      </rPr>
      <t>（円／年・税抜）
〔Ａ×Ｂ×４×12〕</t>
    </r>
    <rPh sb="0" eb="3">
      <t>チンタイシャク</t>
    </rPh>
    <rPh sb="3" eb="4">
      <t>リョウ</t>
    </rPh>
    <rPh sb="8" eb="9">
      <t>ネン</t>
    </rPh>
    <phoneticPr fontId="5"/>
  </si>
  <si>
    <r>
      <t xml:space="preserve">賃貸借料計
</t>
    </r>
    <r>
      <rPr>
        <sz val="10"/>
        <rFont val="ＭＳ 明朝"/>
        <family val="1"/>
        <charset val="128"/>
      </rPr>
      <t>〔Ｃ〕</t>
    </r>
    <rPh sb="0" eb="3">
      <t>チンタイシャク</t>
    </rPh>
    <rPh sb="3" eb="4">
      <t>リョウ</t>
    </rPh>
    <rPh sb="4" eb="5">
      <t>ケイ</t>
    </rPh>
    <phoneticPr fontId="5"/>
  </si>
  <si>
    <t>看護衣賃借料・洗濯料内訳</t>
    <rPh sb="0" eb="2">
      <t>カンゴ</t>
    </rPh>
    <rPh sb="2" eb="3">
      <t>イ</t>
    </rPh>
    <rPh sb="3" eb="6">
      <t>チンシャクリョウ</t>
    </rPh>
    <rPh sb="7" eb="9">
      <t>センタク</t>
    </rPh>
    <rPh sb="9" eb="10">
      <t>リョウ</t>
    </rPh>
    <rPh sb="10" eb="12">
      <t>ウチワケ</t>
    </rPh>
    <phoneticPr fontId="5"/>
  </si>
  <si>
    <t>寝具類・清拭タオル類等内訳</t>
    <rPh sb="0" eb="2">
      <t>シング</t>
    </rPh>
    <rPh sb="2" eb="3">
      <t>ルイ</t>
    </rPh>
    <rPh sb="4" eb="6">
      <t>セイシキ</t>
    </rPh>
    <rPh sb="9" eb="10">
      <t>ルイ</t>
    </rPh>
    <rPh sb="10" eb="11">
      <t>ナド</t>
    </rPh>
    <rPh sb="11" eb="13">
      <t>ウチワケ</t>
    </rPh>
    <rPh sb="12" eb="13">
      <t>インナイ</t>
    </rPh>
    <phoneticPr fontId="2"/>
  </si>
  <si>
    <t>入　　　　　札　　　　　書</t>
    <rPh sb="0" eb="1">
      <t>ニュウ</t>
    </rPh>
    <rPh sb="6" eb="7">
      <t>フダ</t>
    </rPh>
    <rPh sb="12" eb="13">
      <t>ショ</t>
    </rPh>
    <phoneticPr fontId="2"/>
  </si>
  <si>
    <t>各サイズ15枚</t>
    <rPh sb="0" eb="1">
      <t>カク</t>
    </rPh>
    <rPh sb="6" eb="7">
      <t>マイ</t>
    </rPh>
    <phoneticPr fontId="5"/>
  </si>
  <si>
    <r>
      <t>１　</t>
    </r>
    <r>
      <rPr>
        <u/>
        <sz val="12"/>
        <rFont val="ＭＳ ゴシック"/>
        <family val="3"/>
        <charset val="128"/>
      </rPr>
      <t>看護衣の「賃貸借単価」は、1枚当たりの単価とし、洗濯料を含まない。</t>
    </r>
    <r>
      <rPr>
        <sz val="12"/>
        <rFont val="ＭＳ 明朝"/>
        <family val="1"/>
        <charset val="128"/>
      </rPr>
      <t>利用実績に各洗濯単価を乗じた額を洗濯料とする。</t>
    </r>
    <rPh sb="2" eb="4">
      <t>カンゴ</t>
    </rPh>
    <rPh sb="4" eb="5">
      <t>イ</t>
    </rPh>
    <rPh sb="7" eb="10">
      <t>チンタイシャク</t>
    </rPh>
    <rPh sb="10" eb="12">
      <t>タンカ</t>
    </rPh>
    <rPh sb="16" eb="17">
      <t>マイ</t>
    </rPh>
    <rPh sb="17" eb="18">
      <t>ア</t>
    </rPh>
    <rPh sb="21" eb="23">
      <t>タンカ</t>
    </rPh>
    <rPh sb="26" eb="28">
      <t>センタク</t>
    </rPh>
    <rPh sb="28" eb="29">
      <t>リョウ</t>
    </rPh>
    <rPh sb="30" eb="31">
      <t>フク</t>
    </rPh>
    <rPh sb="35" eb="37">
      <t>リヨウ</t>
    </rPh>
    <rPh sb="37" eb="39">
      <t>ジッセキ</t>
    </rPh>
    <rPh sb="40" eb="41">
      <t>カク</t>
    </rPh>
    <rPh sb="41" eb="43">
      <t>センタク</t>
    </rPh>
    <rPh sb="43" eb="45">
      <t>タンカ</t>
    </rPh>
    <rPh sb="46" eb="47">
      <t>ジョウ</t>
    </rPh>
    <rPh sb="49" eb="50">
      <t>ガク</t>
    </rPh>
    <rPh sb="51" eb="53">
      <t>センタク</t>
    </rPh>
    <rPh sb="53" eb="54">
      <t>リョウ</t>
    </rPh>
    <phoneticPr fontId="5"/>
  </si>
  <si>
    <t>２　利用実績は、令和4年度（令和4年4月～令和5年3月）の実績とする。</t>
    <rPh sb="2" eb="4">
      <t>リヨウ</t>
    </rPh>
    <rPh sb="4" eb="6">
      <t>ジッセキ</t>
    </rPh>
    <rPh sb="8" eb="9">
      <t>レイ</t>
    </rPh>
    <rPh sb="9" eb="10">
      <t>ワ</t>
    </rPh>
    <rPh sb="11" eb="12">
      <t>ネン</t>
    </rPh>
    <rPh sb="12" eb="13">
      <t>ド</t>
    </rPh>
    <rPh sb="14" eb="15">
      <t>レイ</t>
    </rPh>
    <rPh sb="15" eb="16">
      <t>ワ</t>
    </rPh>
    <rPh sb="17" eb="18">
      <t>ネン</t>
    </rPh>
    <rPh sb="19" eb="20">
      <t>ガツ</t>
    </rPh>
    <rPh sb="21" eb="22">
      <t>レイ</t>
    </rPh>
    <rPh sb="22" eb="23">
      <t>ワ</t>
    </rPh>
    <rPh sb="24" eb="25">
      <t>ネン</t>
    </rPh>
    <rPh sb="26" eb="27">
      <t>ガツ</t>
    </rPh>
    <rPh sb="29" eb="31">
      <t>ジッセキ</t>
    </rPh>
    <phoneticPr fontId="5"/>
  </si>
  <si>
    <t>３　色つきセルは計算式及び利用実績を入力しているため、修正しないこと。</t>
    <rPh sb="2" eb="3">
      <t>イロ</t>
    </rPh>
    <rPh sb="8" eb="10">
      <t>ケイサン</t>
    </rPh>
    <rPh sb="10" eb="11">
      <t>シキ</t>
    </rPh>
    <rPh sb="11" eb="12">
      <t>オヨ</t>
    </rPh>
    <rPh sb="13" eb="15">
      <t>リヨウ</t>
    </rPh>
    <rPh sb="15" eb="17">
      <t>ジッセキ</t>
    </rPh>
    <rPh sb="18" eb="20">
      <t>ニュウリョク</t>
    </rPh>
    <rPh sb="27" eb="29">
      <t>シュウセイ</t>
    </rPh>
    <phoneticPr fontId="5"/>
  </si>
  <si>
    <t>５　看護衣等のサイズ毎の割合は、協議の上、別途定める。</t>
    <rPh sb="2" eb="4">
      <t>カンゴ</t>
    </rPh>
    <rPh sb="4" eb="5">
      <t>イ</t>
    </rPh>
    <phoneticPr fontId="5"/>
  </si>
  <si>
    <t>４　洗濯による縮みは15%を超えないものとする。</t>
    <phoneticPr fontId="5"/>
  </si>
  <si>
    <t>１　利用実績は、令和4年度（令和4年4月～令和5年3月）の実績とする。</t>
    <rPh sb="2" eb="4">
      <t>リヨウ</t>
    </rPh>
    <rPh sb="4" eb="6">
      <t>ジッセキ</t>
    </rPh>
    <rPh sb="8" eb="9">
      <t>レイ</t>
    </rPh>
    <rPh sb="9" eb="10">
      <t>ワ</t>
    </rPh>
    <rPh sb="11" eb="12">
      <t>ネン</t>
    </rPh>
    <rPh sb="12" eb="13">
      <t>ド</t>
    </rPh>
    <rPh sb="14" eb="15">
      <t>レイ</t>
    </rPh>
    <rPh sb="15" eb="16">
      <t>ワ</t>
    </rPh>
    <rPh sb="17" eb="18">
      <t>ネン</t>
    </rPh>
    <rPh sb="19" eb="20">
      <t>ガツ</t>
    </rPh>
    <rPh sb="21" eb="22">
      <t>レイ</t>
    </rPh>
    <rPh sb="22" eb="23">
      <t>ワ</t>
    </rPh>
    <rPh sb="24" eb="25">
      <t>ネン</t>
    </rPh>
    <rPh sb="26" eb="27">
      <t>ガツ</t>
    </rPh>
    <rPh sb="29" eb="31">
      <t>ジッセキ</t>
    </rPh>
    <phoneticPr fontId="5"/>
  </si>
  <si>
    <t>２　色つきセルは計算式及び利用実績を入力しているため、修正しないこと。</t>
    <rPh sb="2" eb="3">
      <t>イロ</t>
    </rPh>
    <rPh sb="8" eb="10">
      <t>ケイサン</t>
    </rPh>
    <rPh sb="10" eb="11">
      <t>シキ</t>
    </rPh>
    <rPh sb="11" eb="12">
      <t>オヨ</t>
    </rPh>
    <rPh sb="13" eb="15">
      <t>リヨウ</t>
    </rPh>
    <rPh sb="15" eb="17">
      <t>ジッセキ</t>
    </rPh>
    <rPh sb="18" eb="20">
      <t>ニュウリョク</t>
    </rPh>
    <rPh sb="27" eb="29">
      <t>シュウセイ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</si>
</sst>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0.0"/>
    <numFmt numFmtId="179" formatCode="#,##0.0_ 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/>
      <top style="thin">
        <color indexed="64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8" fillId="0" borderId="0" xfId="2" applyNumberFormat="1" applyFont="1" applyBorder="1" applyAlignment="1" applyProtection="1">
      <alignment horizontal="center" vertical="center" wrapText="1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indent="2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2" applyNumberFormat="1" applyFont="1" applyBorder="1" applyAlignment="1" applyProtection="1">
      <alignment horizontal="left" vertical="center"/>
    </xf>
    <xf numFmtId="0" fontId="8" fillId="0" borderId="0" xfId="2" applyNumberFormat="1" applyFont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9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Border="1">
      <alignment vertical="center"/>
    </xf>
    <xf numFmtId="0" fontId="8" fillId="0" borderId="0" xfId="3" applyFont="1" applyBorder="1" applyAlignment="1">
      <alignment horizontal="left" vertical="center" indent="2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8" fillId="0" borderId="5" xfId="0" applyFont="1" applyBorder="1" applyAlignment="1">
      <alignment vertical="center" wrapText="1"/>
    </xf>
    <xf numFmtId="38" fontId="8" fillId="0" borderId="0" xfId="1" applyFont="1">
      <alignment vertical="center"/>
    </xf>
    <xf numFmtId="0" fontId="1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13" xfId="0" applyFont="1" applyFill="1" applyBorder="1" applyAlignment="1"/>
    <xf numFmtId="0" fontId="8" fillId="0" borderId="5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17" xfId="0" applyFont="1" applyFill="1" applyBorder="1" applyAlignment="1">
      <alignment horizontal="center" vertical="center" wrapText="1"/>
    </xf>
    <xf numFmtId="0" fontId="10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distributed"/>
    </xf>
    <xf numFmtId="0" fontId="7" fillId="0" borderId="22" xfId="0" applyFont="1" applyBorder="1" applyAlignment="1">
      <alignment horizontal="distributed"/>
    </xf>
    <xf numFmtId="0" fontId="10" fillId="0" borderId="22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19" fillId="0" borderId="5" xfId="0" applyFont="1" applyBorder="1" applyAlignment="1">
      <alignment horizontal="left" vertical="center" wrapText="1"/>
    </xf>
    <xf numFmtId="38" fontId="8" fillId="0" borderId="0" xfId="3" applyNumberFormat="1" applyFont="1">
      <alignment vertical="center"/>
    </xf>
    <xf numFmtId="38" fontId="8" fillId="0" borderId="0" xfId="3" applyNumberFormat="1" applyFont="1" applyAlignment="1">
      <alignment horizontal="center" vertical="center"/>
    </xf>
    <xf numFmtId="0" fontId="8" fillId="0" borderId="9" xfId="2" applyNumberFormat="1" applyFont="1" applyBorder="1" applyAlignment="1" applyProtection="1">
      <alignment vertical="center" wrapText="1"/>
    </xf>
    <xf numFmtId="0" fontId="8" fillId="0" borderId="7" xfId="2" applyNumberFormat="1" applyFont="1" applyBorder="1" applyAlignment="1" applyProtection="1">
      <alignment vertical="center" wrapText="1"/>
    </xf>
    <xf numFmtId="0" fontId="8" fillId="0" borderId="10" xfId="2" applyNumberFormat="1" applyFont="1" applyBorder="1" applyAlignment="1" applyProtection="1">
      <alignment vertical="center" wrapText="1"/>
    </xf>
    <xf numFmtId="0" fontId="8" fillId="0" borderId="3" xfId="2" applyNumberFormat="1" applyFont="1" applyBorder="1" applyAlignment="1" applyProtection="1">
      <alignment vertical="center" wrapText="1"/>
    </xf>
    <xf numFmtId="0" fontId="8" fillId="0" borderId="13" xfId="2" applyNumberFormat="1" applyFont="1" applyBorder="1" applyAlignment="1" applyProtection="1">
      <alignment vertical="center" wrapText="1"/>
    </xf>
    <xf numFmtId="0" fontId="8" fillId="0" borderId="11" xfId="2" applyNumberFormat="1" applyFont="1" applyBorder="1" applyAlignment="1" applyProtection="1">
      <alignment vertical="center" wrapText="1"/>
    </xf>
    <xf numFmtId="38" fontId="8" fillId="0" borderId="0" xfId="3" applyNumberFormat="1" applyFont="1" applyBorder="1" applyAlignment="1">
      <alignment horizontal="center" vertical="center"/>
    </xf>
    <xf numFmtId="0" fontId="9" fillId="0" borderId="0" xfId="2" applyNumberFormat="1" applyFont="1" applyBorder="1" applyAlignment="1" applyProtection="1">
      <alignment horizontal="right" vertical="center"/>
    </xf>
    <xf numFmtId="0" fontId="9" fillId="0" borderId="0" xfId="2" applyNumberFormat="1" applyFont="1" applyBorder="1" applyAlignment="1" applyProtection="1">
      <alignment horizontal="left" vertical="center"/>
    </xf>
    <xf numFmtId="0" fontId="9" fillId="0" borderId="0" xfId="2" applyNumberFormat="1" applyFont="1" applyBorder="1" applyAlignment="1" applyProtection="1">
      <alignment horizontal="left" vertical="center" shrinkToFit="1"/>
    </xf>
    <xf numFmtId="38" fontId="7" fillId="2" borderId="24" xfId="0" applyNumberFormat="1" applyFont="1" applyFill="1" applyBorder="1">
      <alignment vertical="center"/>
    </xf>
    <xf numFmtId="38" fontId="7" fillId="2" borderId="25" xfId="0" applyNumberFormat="1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38" fontId="9" fillId="4" borderId="17" xfId="1" applyNumberFormat="1" applyFont="1" applyFill="1" applyBorder="1">
      <alignment vertical="center"/>
    </xf>
    <xf numFmtId="38" fontId="9" fillId="4" borderId="17" xfId="1" applyFont="1" applyFill="1" applyBorder="1">
      <alignment vertical="center"/>
    </xf>
    <xf numFmtId="38" fontId="8" fillId="4" borderId="17" xfId="1" applyNumberFormat="1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4" borderId="17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6" xfId="0" applyFont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38" fontId="8" fillId="4" borderId="20" xfId="3" applyNumberFormat="1" applyFont="1" applyFill="1" applyBorder="1" applyAlignment="1">
      <alignment horizontal="right" vertical="center"/>
    </xf>
    <xf numFmtId="38" fontId="8" fillId="4" borderId="33" xfId="1" applyFont="1" applyFill="1" applyBorder="1" applyAlignment="1">
      <alignment horizontal="right" vertical="center" wrapText="1"/>
    </xf>
    <xf numFmtId="38" fontId="8" fillId="4" borderId="68" xfId="1" applyFont="1" applyFill="1" applyBorder="1" applyAlignment="1">
      <alignment horizontal="right" vertical="center" wrapText="1"/>
    </xf>
    <xf numFmtId="38" fontId="9" fillId="4" borderId="37" xfId="1" applyFont="1" applyFill="1" applyBorder="1" applyAlignment="1">
      <alignment horizontal="right" vertical="center"/>
    </xf>
    <xf numFmtId="38" fontId="8" fillId="4" borderId="70" xfId="1" applyFont="1" applyFill="1" applyBorder="1" applyAlignment="1">
      <alignment vertical="center"/>
    </xf>
    <xf numFmtId="38" fontId="8" fillId="4" borderId="71" xfId="1" applyFont="1" applyFill="1" applyBorder="1" applyAlignment="1">
      <alignment vertical="center"/>
    </xf>
    <xf numFmtId="38" fontId="8" fillId="4" borderId="72" xfId="1" applyFont="1" applyFill="1" applyBorder="1" applyAlignment="1">
      <alignment vertical="center"/>
    </xf>
    <xf numFmtId="38" fontId="8" fillId="4" borderId="73" xfId="1" applyFont="1" applyFill="1" applyBorder="1" applyAlignment="1">
      <alignment vertical="center"/>
    </xf>
    <xf numFmtId="38" fontId="8" fillId="4" borderId="74" xfId="1" applyFont="1" applyFill="1" applyBorder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8" fillId="0" borderId="10" xfId="3" applyFont="1" applyBorder="1">
      <alignment vertical="center"/>
    </xf>
    <xf numFmtId="0" fontId="8" fillId="0" borderId="75" xfId="3" applyFont="1" applyBorder="1">
      <alignment vertical="center"/>
    </xf>
    <xf numFmtId="0" fontId="8" fillId="0" borderId="76" xfId="3" applyFont="1" applyBorder="1">
      <alignment vertical="center"/>
    </xf>
    <xf numFmtId="0" fontId="8" fillId="0" borderId="11" xfId="3" applyFont="1" applyBorder="1">
      <alignment vertical="center"/>
    </xf>
    <xf numFmtId="0" fontId="8" fillId="0" borderId="2" xfId="3" applyFont="1" applyBorder="1">
      <alignment vertical="center"/>
    </xf>
    <xf numFmtId="0" fontId="8" fillId="2" borderId="52" xfId="0" applyFont="1" applyFill="1" applyBorder="1" applyAlignment="1">
      <alignment horizontal="center" vertical="center" wrapText="1" justifyLastLine="1"/>
    </xf>
    <xf numFmtId="38" fontId="8" fillId="4" borderId="38" xfId="1" applyNumberFormat="1" applyFont="1" applyFill="1" applyBorder="1" applyAlignment="1">
      <alignment horizontal="right" vertical="center" wrapText="1"/>
    </xf>
    <xf numFmtId="38" fontId="8" fillId="4" borderId="61" xfId="1" applyNumberFormat="1" applyFont="1" applyFill="1" applyBorder="1" applyAlignment="1">
      <alignment horizontal="right" vertical="center" wrapText="1"/>
    </xf>
    <xf numFmtId="38" fontId="8" fillId="4" borderId="63" xfId="1" applyNumberFormat="1" applyFont="1" applyFill="1" applyBorder="1" applyAlignment="1">
      <alignment horizontal="right" vertical="center" wrapText="1"/>
    </xf>
    <xf numFmtId="38" fontId="8" fillId="4" borderId="39" xfId="1" applyNumberFormat="1" applyFont="1" applyFill="1" applyBorder="1" applyAlignment="1">
      <alignment horizontal="right" vertical="center" wrapText="1"/>
    </xf>
    <xf numFmtId="38" fontId="8" fillId="4" borderId="34" xfId="1" applyFont="1" applyFill="1" applyBorder="1" applyAlignment="1">
      <alignment horizontal="right" vertical="center"/>
    </xf>
    <xf numFmtId="38" fontId="8" fillId="4" borderId="69" xfId="1" applyFont="1" applyFill="1" applyBorder="1" applyAlignment="1">
      <alignment horizontal="right" vertical="center"/>
    </xf>
    <xf numFmtId="0" fontId="8" fillId="4" borderId="51" xfId="0" applyFont="1" applyFill="1" applyBorder="1" applyAlignment="1">
      <alignment horizontal="center" vertical="center" wrapText="1"/>
    </xf>
    <xf numFmtId="38" fontId="8" fillId="4" borderId="38" xfId="1" applyNumberFormat="1" applyFont="1" applyFill="1" applyBorder="1" applyAlignment="1">
      <alignment vertical="center" wrapText="1"/>
    </xf>
    <xf numFmtId="38" fontId="8" fillId="4" borderId="61" xfId="1" applyNumberFormat="1" applyFont="1" applyFill="1" applyBorder="1" applyAlignment="1">
      <alignment vertical="center" wrapText="1"/>
    </xf>
    <xf numFmtId="38" fontId="8" fillId="4" borderId="39" xfId="1" applyNumberFormat="1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/>
    </xf>
    <xf numFmtId="177" fontId="9" fillId="0" borderId="59" xfId="1" applyNumberFormat="1" applyFont="1" applyFill="1" applyBorder="1" applyAlignment="1">
      <alignment horizontal="center" vertical="center" wrapText="1"/>
    </xf>
    <xf numFmtId="177" fontId="9" fillId="0" borderId="56" xfId="1" applyNumberFormat="1" applyFont="1" applyBorder="1" applyAlignment="1">
      <alignment horizontal="center" vertical="center" wrapText="1"/>
    </xf>
    <xf numFmtId="177" fontId="9" fillId="0" borderId="62" xfId="1" applyNumberFormat="1" applyFont="1" applyBorder="1" applyAlignment="1">
      <alignment horizontal="center" vertical="center" wrapText="1"/>
    </xf>
    <xf numFmtId="177" fontId="9" fillId="0" borderId="60" xfId="1" applyNumberFormat="1" applyFont="1" applyFill="1" applyBorder="1" applyAlignment="1">
      <alignment horizontal="center" vertical="center" wrapText="1"/>
    </xf>
    <xf numFmtId="177" fontId="9" fillId="0" borderId="59" xfId="1" applyNumberFormat="1" applyFont="1" applyBorder="1" applyAlignment="1">
      <alignment horizontal="center" vertical="center" wrapText="1"/>
    </xf>
    <xf numFmtId="177" fontId="9" fillId="0" borderId="62" xfId="1" applyNumberFormat="1" applyFont="1" applyFill="1" applyBorder="1" applyAlignment="1">
      <alignment horizontal="center" vertical="center" wrapText="1"/>
    </xf>
    <xf numFmtId="177" fontId="9" fillId="0" borderId="67" xfId="1" applyNumberFormat="1" applyFont="1" applyBorder="1" applyAlignment="1">
      <alignment horizontal="center" vertical="center" wrapText="1"/>
    </xf>
    <xf numFmtId="38" fontId="8" fillId="4" borderId="77" xfId="1" applyNumberFormat="1" applyFont="1" applyFill="1" applyBorder="1" applyAlignment="1">
      <alignment vertical="center" wrapText="1"/>
    </xf>
    <xf numFmtId="38" fontId="8" fillId="4" borderId="78" xfId="1" applyNumberFormat="1" applyFont="1" applyFill="1" applyBorder="1" applyAlignment="1">
      <alignment vertical="center" wrapText="1"/>
    </xf>
    <xf numFmtId="38" fontId="8" fillId="4" borderId="79" xfId="1" applyNumberFormat="1" applyFont="1" applyFill="1" applyBorder="1" applyAlignment="1">
      <alignment vertical="center" wrapText="1"/>
    </xf>
    <xf numFmtId="38" fontId="8" fillId="4" borderId="1" xfId="1" applyFont="1" applyFill="1" applyBorder="1" applyAlignment="1">
      <alignment horizontal="center" vertical="center"/>
    </xf>
    <xf numFmtId="177" fontId="8" fillId="4" borderId="1" xfId="1" applyNumberFormat="1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left" vertical="center"/>
    </xf>
    <xf numFmtId="38" fontId="8" fillId="4" borderId="6" xfId="1" applyFont="1" applyFill="1" applyBorder="1" applyAlignment="1">
      <alignment horizontal="center" vertical="center"/>
    </xf>
    <xf numFmtId="177" fontId="8" fillId="4" borderId="6" xfId="1" applyNumberFormat="1" applyFont="1" applyFill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7" fillId="0" borderId="15" xfId="0" applyFont="1" applyBorder="1" applyAlignment="1">
      <alignment horizontal="distributed" vertical="center" indent="5"/>
    </xf>
    <xf numFmtId="0" fontId="7" fillId="0" borderId="16" xfId="0" applyFont="1" applyBorder="1" applyAlignment="1">
      <alignment horizontal="distributed" vertical="center" indent="5"/>
    </xf>
    <xf numFmtId="0" fontId="7" fillId="0" borderId="29" xfId="0" applyFont="1" applyBorder="1" applyAlignment="1">
      <alignment horizontal="distributed" vertical="center" indent="5"/>
    </xf>
    <xf numFmtId="0" fontId="7" fillId="0" borderId="30" xfId="0" applyFont="1" applyBorder="1" applyAlignment="1">
      <alignment horizontal="distributed" vertical="center" indent="5"/>
    </xf>
    <xf numFmtId="38" fontId="8" fillId="3" borderId="16" xfId="0" applyNumberFormat="1" applyFont="1" applyFill="1" applyBorder="1" applyAlignment="1">
      <alignment horizontal="center" vertical="center"/>
    </xf>
    <xf numFmtId="38" fontId="8" fillId="3" borderId="20" xfId="0" applyNumberFormat="1" applyFont="1" applyFill="1" applyBorder="1" applyAlignment="1">
      <alignment horizontal="center" vertical="center"/>
    </xf>
    <xf numFmtId="38" fontId="8" fillId="3" borderId="27" xfId="0" applyNumberFormat="1" applyFont="1" applyFill="1" applyBorder="1" applyAlignment="1">
      <alignment horizontal="center" vertical="center"/>
    </xf>
    <xf numFmtId="38" fontId="9" fillId="4" borderId="16" xfId="1" applyNumberFormat="1" applyFont="1" applyFill="1" applyBorder="1" applyAlignment="1">
      <alignment horizontal="right" vertical="center"/>
    </xf>
    <xf numFmtId="38" fontId="9" fillId="4" borderId="20" xfId="1" applyNumberFormat="1" applyFont="1" applyFill="1" applyBorder="1" applyAlignment="1">
      <alignment horizontal="right" vertical="center"/>
    </xf>
    <xf numFmtId="38" fontId="9" fillId="4" borderId="27" xfId="1" applyNumberFormat="1" applyFont="1" applyFill="1" applyBorder="1" applyAlignment="1">
      <alignment horizontal="right" vertical="center"/>
    </xf>
    <xf numFmtId="38" fontId="9" fillId="4" borderId="30" xfId="1" applyNumberFormat="1" applyFont="1" applyFill="1" applyBorder="1" applyAlignment="1">
      <alignment horizontal="right" vertical="center"/>
    </xf>
    <xf numFmtId="38" fontId="9" fillId="4" borderId="31" xfId="1" applyNumberFormat="1" applyFont="1" applyFill="1" applyBorder="1" applyAlignment="1">
      <alignment horizontal="right" vertical="center"/>
    </xf>
    <xf numFmtId="38" fontId="9" fillId="4" borderId="32" xfId="1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justifyLastLine="1"/>
    </xf>
    <xf numFmtId="0" fontId="8" fillId="2" borderId="19" xfId="0" applyFont="1" applyFill="1" applyBorder="1" applyAlignment="1">
      <alignment horizontal="center" vertical="center" justifyLastLine="1"/>
    </xf>
    <xf numFmtId="0" fontId="8" fillId="2" borderId="8" xfId="0" applyFont="1" applyFill="1" applyBorder="1" applyAlignment="1">
      <alignment horizontal="center" vertical="center" justifyLastLine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right" vertical="center"/>
    </xf>
    <xf numFmtId="38" fontId="8" fillId="4" borderId="6" xfId="1" applyFont="1" applyFill="1" applyBorder="1" applyAlignment="1">
      <alignment horizontal="right" vertical="center"/>
    </xf>
    <xf numFmtId="38" fontId="8" fillId="4" borderId="2" xfId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8" fontId="9" fillId="4" borderId="1" xfId="1" applyFont="1" applyFill="1" applyBorder="1" applyAlignment="1">
      <alignment horizontal="right" vertical="center"/>
    </xf>
    <xf numFmtId="38" fontId="9" fillId="4" borderId="6" xfId="1" applyFont="1" applyFill="1" applyBorder="1" applyAlignment="1">
      <alignment horizontal="right" vertical="center"/>
    </xf>
    <xf numFmtId="38" fontId="9" fillId="4" borderId="2" xfId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8" fillId="4" borderId="20" xfId="3" applyNumberFormat="1" applyFont="1" applyFill="1" applyBorder="1" applyAlignment="1">
      <alignment horizontal="right" vertical="center"/>
    </xf>
    <xf numFmtId="38" fontId="8" fillId="0" borderId="55" xfId="1" applyFont="1" applyBorder="1" applyAlignment="1">
      <alignment horizontal="center" vertical="center" wrapText="1"/>
    </xf>
    <xf numFmtId="38" fontId="8" fillId="0" borderId="36" xfId="1" applyFont="1" applyBorder="1" applyAlignment="1">
      <alignment horizontal="center" vertical="center"/>
    </xf>
    <xf numFmtId="38" fontId="8" fillId="4" borderId="17" xfId="3" applyNumberFormat="1" applyFont="1" applyFill="1" applyBorder="1" applyAlignment="1">
      <alignment horizontal="right" vertical="center"/>
    </xf>
    <xf numFmtId="0" fontId="16" fillId="0" borderId="14" xfId="3" applyFont="1" applyBorder="1" applyAlignment="1">
      <alignment horizontal="left" vertical="center" wrapText="1"/>
    </xf>
    <xf numFmtId="0" fontId="16" fillId="0" borderId="10" xfId="3" applyFont="1" applyBorder="1" applyAlignment="1">
      <alignment horizontal="left" vertical="center" wrapText="1"/>
    </xf>
    <xf numFmtId="0" fontId="16" fillId="0" borderId="4" xfId="3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 wrapText="1"/>
    </xf>
    <xf numFmtId="0" fontId="16" fillId="0" borderId="11" xfId="3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38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0" fontId="8" fillId="0" borderId="9" xfId="2" applyNumberFormat="1" applyFont="1" applyBorder="1" applyAlignment="1" applyProtection="1">
      <alignment horizontal="left" vertical="center" shrinkToFit="1"/>
    </xf>
    <xf numFmtId="0" fontId="8" fillId="0" borderId="7" xfId="2" applyNumberFormat="1" applyFont="1" applyBorder="1" applyAlignment="1" applyProtection="1">
      <alignment horizontal="left" vertical="center" shrinkToFit="1"/>
    </xf>
    <xf numFmtId="0" fontId="8" fillId="0" borderId="57" xfId="2" applyNumberFormat="1" applyFont="1" applyBorder="1" applyAlignment="1" applyProtection="1">
      <alignment horizontal="left" vertical="center" shrinkToFit="1"/>
    </xf>
    <xf numFmtId="0" fontId="8" fillId="0" borderId="58" xfId="2" applyNumberFormat="1" applyFont="1" applyBorder="1" applyAlignment="1" applyProtection="1">
      <alignment horizontal="left" vertical="center" shrinkToFit="1"/>
    </xf>
    <xf numFmtId="0" fontId="8" fillId="2" borderId="5" xfId="2" applyNumberFormat="1" applyFont="1" applyFill="1" applyBorder="1" applyAlignment="1" applyProtection="1">
      <alignment horizontal="center" vertical="center"/>
    </xf>
    <xf numFmtId="0" fontId="8" fillId="2" borderId="1" xfId="2" applyNumberFormat="1" applyFont="1" applyFill="1" applyBorder="1" applyAlignment="1" applyProtection="1">
      <alignment horizontal="center" vertical="center"/>
    </xf>
    <xf numFmtId="0" fontId="8" fillId="2" borderId="6" xfId="2" applyNumberFormat="1" applyFont="1" applyFill="1" applyBorder="1" applyAlignment="1" applyProtection="1">
      <alignment horizontal="center" vertical="center"/>
    </xf>
    <xf numFmtId="0" fontId="8" fillId="0" borderId="5" xfId="2" applyNumberFormat="1" applyFont="1" applyBorder="1" applyAlignment="1" applyProtection="1">
      <alignment horizontal="left" vertical="center" wrapText="1"/>
    </xf>
    <xf numFmtId="0" fontId="8" fillId="0" borderId="64" xfId="2" applyNumberFormat="1" applyFont="1" applyBorder="1" applyAlignment="1" applyProtection="1">
      <alignment horizontal="left" vertical="center" shrinkToFit="1"/>
    </xf>
    <xf numFmtId="0" fontId="8" fillId="0" borderId="65" xfId="2" applyNumberFormat="1" applyFont="1" applyBorder="1" applyAlignment="1" applyProtection="1">
      <alignment horizontal="left" vertical="center" shrinkToFit="1"/>
    </xf>
    <xf numFmtId="0" fontId="8" fillId="0" borderId="3" xfId="2" applyNumberFormat="1" applyFont="1" applyBorder="1" applyAlignment="1" applyProtection="1">
      <alignment horizontal="left" vertical="center" shrinkToFit="1"/>
    </xf>
    <xf numFmtId="0" fontId="8" fillId="0" borderId="13" xfId="2" applyNumberFormat="1" applyFont="1" applyBorder="1" applyAlignment="1" applyProtection="1">
      <alignment horizontal="left" vertical="center" shrinkToFi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 wrapText="1"/>
    </xf>
    <xf numFmtId="0" fontId="8" fillId="0" borderId="6" xfId="2" applyNumberFormat="1" applyFont="1" applyBorder="1" applyAlignment="1" applyProtection="1">
      <alignment horizontal="center" vertical="center" wrapText="1"/>
    </xf>
    <xf numFmtId="0" fontId="8" fillId="0" borderId="13" xfId="2" applyNumberFormat="1" applyFont="1" applyBorder="1" applyAlignment="1" applyProtection="1">
      <alignment horizontal="center" vertical="center" wrapText="1"/>
    </xf>
    <xf numFmtId="0" fontId="17" fillId="0" borderId="1" xfId="2" applyNumberFormat="1" applyFont="1" applyBorder="1" applyAlignment="1" applyProtection="1">
      <alignment horizontal="left" vertical="center" wrapText="1"/>
    </xf>
    <xf numFmtId="0" fontId="17" fillId="0" borderId="2" xfId="2" applyNumberFormat="1" applyFont="1" applyBorder="1" applyAlignment="1" applyProtection="1">
      <alignment horizontal="left" vertical="center" wrapText="1"/>
    </xf>
    <xf numFmtId="0" fontId="8" fillId="0" borderId="1" xfId="2" applyNumberFormat="1" applyFont="1" applyBorder="1" applyAlignment="1" applyProtection="1">
      <alignment horizontal="left" vertical="center" shrinkToFit="1"/>
    </xf>
    <xf numFmtId="0" fontId="8" fillId="0" borderId="6" xfId="2" applyNumberFormat="1" applyFont="1" applyBorder="1" applyAlignment="1" applyProtection="1">
      <alignment horizontal="left" vertical="center" shrinkToFit="1"/>
    </xf>
    <xf numFmtId="0" fontId="8" fillId="4" borderId="3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indent="8"/>
    </xf>
    <xf numFmtId="0" fontId="8" fillId="0" borderId="13" xfId="0" applyFont="1" applyBorder="1" applyAlignment="1">
      <alignment horizontal="distributed" vertical="center" indent="8"/>
    </xf>
    <xf numFmtId="0" fontId="8" fillId="0" borderId="18" xfId="0" applyFont="1" applyBorder="1" applyAlignment="1">
      <alignment horizontal="distributed" vertical="center" indent="8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9" fillId="0" borderId="46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47" xfId="1" applyNumberFormat="1" applyFont="1" applyBorder="1" applyAlignment="1">
      <alignment horizontal="right" vertical="center"/>
    </xf>
    <xf numFmtId="177" fontId="9" fillId="0" borderId="48" xfId="1" applyNumberFormat="1" applyFont="1" applyBorder="1" applyAlignment="1">
      <alignment horizontal="right" vertical="center"/>
    </xf>
    <xf numFmtId="177" fontId="9" fillId="0" borderId="49" xfId="1" applyNumberFormat="1" applyFont="1" applyBorder="1" applyAlignment="1">
      <alignment horizontal="right" vertical="center"/>
    </xf>
    <xf numFmtId="177" fontId="9" fillId="0" borderId="50" xfId="1" applyNumberFormat="1" applyFont="1" applyBorder="1" applyAlignment="1">
      <alignment horizontal="right" vertical="center"/>
    </xf>
    <xf numFmtId="177" fontId="9" fillId="0" borderId="56" xfId="1" applyNumberFormat="1" applyFont="1" applyFill="1" applyBorder="1" applyAlignment="1">
      <alignment horizontal="right" vertical="center" wrapText="1"/>
    </xf>
    <xf numFmtId="177" fontId="9" fillId="0" borderId="59" xfId="1" applyNumberFormat="1" applyFont="1" applyFill="1" applyBorder="1" applyAlignment="1">
      <alignment horizontal="right" vertical="center" wrapText="1"/>
    </xf>
    <xf numFmtId="177" fontId="9" fillId="0" borderId="56" xfId="1" applyNumberFormat="1" applyFont="1" applyFill="1" applyBorder="1" applyAlignment="1">
      <alignment horizontal="right" vertical="center"/>
    </xf>
    <xf numFmtId="177" fontId="9" fillId="0" borderId="59" xfId="1" applyNumberFormat="1" applyFont="1" applyFill="1" applyBorder="1" applyAlignment="1">
      <alignment horizontal="right" vertical="center"/>
    </xf>
    <xf numFmtId="177" fontId="9" fillId="0" borderId="62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right" vertical="center"/>
    </xf>
    <xf numFmtId="177" fontId="9" fillId="0" borderId="66" xfId="1" applyNumberFormat="1" applyFont="1" applyFill="1" applyBorder="1" applyAlignment="1">
      <alignment horizontal="right" vertical="center"/>
    </xf>
    <xf numFmtId="178" fontId="9" fillId="0" borderId="56" xfId="0" applyNumberFormat="1" applyFont="1" applyBorder="1" applyAlignment="1">
      <alignment vertical="center" justifyLastLine="1"/>
    </xf>
    <xf numFmtId="178" fontId="9" fillId="0" borderId="59" xfId="0" applyNumberFormat="1" applyFont="1" applyBorder="1" applyAlignment="1">
      <alignment vertical="center" justifyLastLine="1"/>
    </xf>
    <xf numFmtId="178" fontId="9" fillId="0" borderId="62" xfId="3" applyNumberFormat="1" applyFont="1" applyBorder="1">
      <alignment vertical="center"/>
    </xf>
    <xf numFmtId="178" fontId="9" fillId="0" borderId="60" xfId="3" applyNumberFormat="1" applyFont="1" applyBorder="1">
      <alignment vertical="center"/>
    </xf>
    <xf numFmtId="178" fontId="9" fillId="0" borderId="56" xfId="3" applyNumberFormat="1" applyFont="1" applyBorder="1">
      <alignment vertical="center"/>
    </xf>
    <xf numFmtId="178" fontId="9" fillId="0" borderId="59" xfId="3" applyNumberFormat="1" applyFont="1" applyBorder="1">
      <alignment vertical="center"/>
    </xf>
    <xf numFmtId="178" fontId="9" fillId="0" borderId="67" xfId="3" applyNumberFormat="1" applyFont="1" applyBorder="1">
      <alignment vertical="center"/>
    </xf>
    <xf numFmtId="177" fontId="9" fillId="0" borderId="56" xfId="1" applyNumberFormat="1" applyFont="1" applyBorder="1" applyAlignment="1">
      <alignment horizontal="right" vertical="center"/>
    </xf>
    <xf numFmtId="177" fontId="9" fillId="0" borderId="59" xfId="1" applyNumberFormat="1" applyFont="1" applyBorder="1" applyAlignment="1">
      <alignment horizontal="right" vertical="center"/>
    </xf>
    <xf numFmtId="177" fontId="9" fillId="0" borderId="62" xfId="1" applyNumberFormat="1" applyFont="1" applyBorder="1" applyAlignment="1">
      <alignment horizontal="right" vertical="center"/>
    </xf>
    <xf numFmtId="177" fontId="9" fillId="0" borderId="60" xfId="1" applyNumberFormat="1" applyFont="1" applyBorder="1" applyAlignment="1">
      <alignment horizontal="right" vertical="center"/>
    </xf>
    <xf numFmtId="177" fontId="9" fillId="0" borderId="67" xfId="1" applyNumberFormat="1" applyFont="1" applyBorder="1" applyAlignment="1">
      <alignment horizontal="right" vertical="center"/>
    </xf>
    <xf numFmtId="178" fontId="9" fillId="0" borderId="56" xfId="3" applyNumberFormat="1" applyFont="1" applyBorder="1" applyAlignment="1">
      <alignment horizontal="right" vertical="center"/>
    </xf>
    <xf numFmtId="178" fontId="9" fillId="0" borderId="59" xfId="3" applyNumberFormat="1" applyFont="1" applyBorder="1" applyAlignment="1">
      <alignment horizontal="right" vertical="center"/>
    </xf>
    <xf numFmtId="178" fontId="9" fillId="0" borderId="62" xfId="3" applyNumberFormat="1" applyFont="1" applyBorder="1" applyAlignment="1">
      <alignment horizontal="right" vertical="center"/>
    </xf>
    <xf numFmtId="178" fontId="9" fillId="0" borderId="60" xfId="3" applyNumberFormat="1" applyFont="1" applyBorder="1" applyAlignment="1">
      <alignment horizontal="right" vertical="center"/>
    </xf>
    <xf numFmtId="178" fontId="9" fillId="0" borderId="67" xfId="3" applyNumberFormat="1" applyFont="1" applyBorder="1" applyAlignment="1">
      <alignment horizontal="right" vertical="center"/>
    </xf>
    <xf numFmtId="177" fontId="9" fillId="0" borderId="54" xfId="1" applyNumberFormat="1" applyFont="1" applyBorder="1" applyAlignment="1">
      <alignment horizontal="right" vertical="center"/>
    </xf>
    <xf numFmtId="179" fontId="9" fillId="0" borderId="53" xfId="0" applyNumberFormat="1" applyFont="1" applyBorder="1" applyAlignment="1">
      <alignment horizontal="right" vertical="center"/>
    </xf>
    <xf numFmtId="179" fontId="9" fillId="0" borderId="54" xfId="0" applyNumberFormat="1" applyFont="1" applyBorder="1" applyAlignment="1">
      <alignment horizontal="right" vertical="center"/>
    </xf>
    <xf numFmtId="0" fontId="22" fillId="2" borderId="23" xfId="0" applyFont="1" applyFill="1" applyBorder="1" applyAlignment="1">
      <alignment horizontal="left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left" vertical="center" wrapText="1"/>
    </xf>
    <xf numFmtId="0" fontId="24" fillId="2" borderId="26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3" fillId="2" borderId="26" xfId="0" applyFont="1" applyFill="1" applyBorder="1">
      <alignment vertical="center"/>
    </xf>
    <xf numFmtId="0" fontId="23" fillId="0" borderId="15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38" fontId="26" fillId="4" borderId="16" xfId="1" applyNumberFormat="1" applyFont="1" applyFill="1" applyBorder="1" applyAlignment="1">
      <alignment horizontal="right" vertical="center"/>
    </xf>
    <xf numFmtId="38" fontId="26" fillId="4" borderId="20" xfId="1" applyNumberFormat="1" applyFont="1" applyFill="1" applyBorder="1" applyAlignment="1">
      <alignment horizontal="right" vertical="center"/>
    </xf>
    <xf numFmtId="38" fontId="26" fillId="4" borderId="27" xfId="1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5" xfId="0" applyFont="1" applyBorder="1" applyAlignment="1">
      <alignment horizontal="distributed" vertical="center" indent="5"/>
    </xf>
    <xf numFmtId="0" fontId="23" fillId="0" borderId="16" xfId="0" applyFont="1" applyBorder="1" applyAlignment="1">
      <alignment horizontal="distributed" vertical="center" indent="5"/>
    </xf>
    <xf numFmtId="0" fontId="22" fillId="2" borderId="28" xfId="0" applyFont="1" applyFill="1" applyBorder="1">
      <alignment vertical="center"/>
    </xf>
    <xf numFmtId="0" fontId="23" fillId="0" borderId="29" xfId="0" applyFont="1" applyBorder="1" applyAlignment="1">
      <alignment horizontal="distributed" vertical="center" indent="5"/>
    </xf>
    <xf numFmtId="0" fontId="23" fillId="0" borderId="30" xfId="0" applyFont="1" applyBorder="1" applyAlignment="1">
      <alignment horizontal="distributed" vertical="center" indent="5"/>
    </xf>
    <xf numFmtId="38" fontId="26" fillId="4" borderId="30" xfId="1" applyNumberFormat="1" applyFont="1" applyFill="1" applyBorder="1" applyAlignment="1">
      <alignment horizontal="right" vertical="center"/>
    </xf>
    <xf numFmtId="38" fontId="26" fillId="4" borderId="31" xfId="1" applyNumberFormat="1" applyFont="1" applyFill="1" applyBorder="1" applyAlignment="1">
      <alignment horizontal="right" vertical="center"/>
    </xf>
    <xf numFmtId="38" fontId="26" fillId="4" borderId="32" xfId="1" applyNumberFormat="1" applyFont="1" applyFill="1" applyBorder="1" applyAlignment="1">
      <alignment horizontal="right" vertical="center"/>
    </xf>
    <xf numFmtId="176" fontId="8" fillId="0" borderId="5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vertical="center" shrinkToFit="1"/>
    </xf>
  </cellXfs>
  <cellStyles count="4">
    <cellStyle name="桁区切り" xfId="1" builtinId="6"/>
    <cellStyle name="説明文" xfId="2" builtinId="53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6"/>
  <sheetViews>
    <sheetView tabSelected="1" view="pageBreakPreview" zoomScaleNormal="100" zoomScaleSheetLayoutView="100" workbookViewId="0">
      <selection activeCell="G17" sqref="G17:I17"/>
    </sheetView>
  </sheetViews>
  <sheetFormatPr defaultColWidth="9" defaultRowHeight="14.25" x14ac:dyDescent="0.15"/>
  <cols>
    <col min="1" max="1" width="8.5" style="7" customWidth="1"/>
    <col min="2" max="2" width="3.875" style="7" customWidth="1"/>
    <col min="3" max="3" width="4.875" style="7" customWidth="1"/>
    <col min="4" max="4" width="9.125" style="7" customWidth="1"/>
    <col min="5" max="5" width="9.5" style="7" bestFit="1" customWidth="1"/>
    <col min="6" max="6" width="16.75" style="7" customWidth="1"/>
    <col min="7" max="7" width="7.5" style="7" bestFit="1" customWidth="1"/>
    <col min="8" max="8" width="2.875" style="7" customWidth="1"/>
    <col min="9" max="9" width="4.875" style="7" customWidth="1"/>
    <col min="10" max="10" width="8.875" style="7" customWidth="1"/>
    <col min="11" max="11" width="6.875" style="7" bestFit="1" customWidth="1"/>
    <col min="12" max="12" width="12.25" style="7" customWidth="1"/>
    <col min="13" max="16384" width="9" style="7"/>
  </cols>
  <sheetData>
    <row r="2" spans="1:10" ht="32.25" customHeight="1" x14ac:dyDescent="0.15">
      <c r="A2" s="128" t="s">
        <v>131</v>
      </c>
      <c r="B2" s="128"/>
      <c r="C2" s="129"/>
      <c r="D2" s="129"/>
      <c r="E2" s="129"/>
      <c r="F2" s="129"/>
      <c r="G2" s="129"/>
      <c r="H2" s="129"/>
      <c r="I2" s="129"/>
      <c r="J2" s="129"/>
    </row>
    <row r="3" spans="1:10" ht="18.75" customHeight="1" x14ac:dyDescent="0.15">
      <c r="A3" s="12"/>
      <c r="B3" s="20"/>
      <c r="C3" s="12"/>
      <c r="D3" s="12"/>
      <c r="E3" s="12"/>
      <c r="F3" s="12"/>
      <c r="G3" s="12"/>
      <c r="H3" s="12"/>
      <c r="I3" s="12"/>
      <c r="J3" s="12"/>
    </row>
    <row r="4" spans="1:10" ht="18.7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6" t="s">
        <v>53</v>
      </c>
    </row>
    <row r="5" spans="1:10" ht="18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6"/>
    </row>
    <row r="6" spans="1:10" ht="24.95" customHeight="1" x14ac:dyDescent="0.15">
      <c r="A6" s="13"/>
      <c r="B6" s="13"/>
      <c r="C6" s="13"/>
      <c r="D6" s="13"/>
      <c r="E6" s="51" t="s">
        <v>59</v>
      </c>
      <c r="F6" s="139"/>
      <c r="G6" s="139"/>
      <c r="H6" s="139"/>
      <c r="I6" s="139"/>
      <c r="J6" s="139"/>
    </row>
    <row r="7" spans="1:10" ht="24.95" customHeight="1" x14ac:dyDescent="0.15">
      <c r="A7" s="13"/>
      <c r="B7" s="13"/>
      <c r="C7" s="13"/>
      <c r="D7" s="13"/>
      <c r="E7" s="52" t="s">
        <v>0</v>
      </c>
      <c r="F7" s="138"/>
      <c r="G7" s="138"/>
      <c r="H7" s="138"/>
      <c r="I7" s="138"/>
      <c r="J7" s="138"/>
    </row>
    <row r="8" spans="1:10" ht="24.95" customHeight="1" x14ac:dyDescent="0.15">
      <c r="A8" s="13"/>
      <c r="B8" s="13"/>
      <c r="C8" s="13"/>
      <c r="D8" s="13"/>
      <c r="E8" s="52" t="s">
        <v>60</v>
      </c>
      <c r="F8" s="138"/>
      <c r="G8" s="138"/>
      <c r="H8" s="138"/>
      <c r="I8" s="138"/>
      <c r="J8" s="21" t="s">
        <v>64</v>
      </c>
    </row>
    <row r="9" spans="1:10" ht="24.95" customHeight="1" x14ac:dyDescent="0.15">
      <c r="A9" s="13"/>
      <c r="B9" s="13"/>
      <c r="C9" s="13"/>
      <c r="D9" s="13"/>
      <c r="E9" s="52" t="s">
        <v>62</v>
      </c>
      <c r="F9" s="53"/>
      <c r="G9" s="22" t="s">
        <v>63</v>
      </c>
      <c r="H9" s="138"/>
      <c r="I9" s="138"/>
      <c r="J9" s="138"/>
    </row>
    <row r="10" spans="1:10" ht="24.95" customHeight="1" x14ac:dyDescent="0.15">
      <c r="A10" s="13"/>
      <c r="B10" s="13"/>
      <c r="C10" s="13"/>
      <c r="D10" s="13"/>
      <c r="E10" s="52" t="s">
        <v>61</v>
      </c>
      <c r="F10" s="138"/>
      <c r="G10" s="138"/>
      <c r="H10" s="138"/>
      <c r="I10" s="138"/>
      <c r="J10" s="138"/>
    </row>
    <row r="11" spans="1:10" ht="18.75" customHeight="1" x14ac:dyDescent="0.15">
      <c r="A11" s="13"/>
      <c r="B11" s="13"/>
      <c r="C11" s="13"/>
      <c r="D11" s="13"/>
      <c r="E11" s="16"/>
      <c r="F11" s="16"/>
      <c r="G11" s="16"/>
      <c r="H11" s="16"/>
      <c r="I11" s="16"/>
      <c r="J11" s="17"/>
    </row>
    <row r="12" spans="1:10" ht="14.25" customHeight="1" x14ac:dyDescent="0.15">
      <c r="A12" s="13"/>
      <c r="B12" s="136" t="s">
        <v>65</v>
      </c>
      <c r="C12" s="136"/>
      <c r="D12" s="137" t="s">
        <v>107</v>
      </c>
      <c r="E12" s="137"/>
      <c r="F12" s="137"/>
      <c r="G12" s="137"/>
      <c r="H12" s="137"/>
      <c r="I12" s="137"/>
      <c r="J12" s="19"/>
    </row>
    <row r="13" spans="1:10" x14ac:dyDescent="0.15">
      <c r="A13" s="13"/>
      <c r="B13" s="13"/>
      <c r="C13" s="15"/>
      <c r="D13" s="137"/>
      <c r="E13" s="137"/>
      <c r="F13" s="137"/>
      <c r="G13" s="137"/>
      <c r="H13" s="137"/>
      <c r="I13" s="137"/>
      <c r="J13" s="19"/>
    </row>
    <row r="14" spans="1:10" s="56" customFormat="1" ht="9.75" thickBot="1" x14ac:dyDescent="0.2">
      <c r="A14" s="54"/>
      <c r="B14" s="54"/>
      <c r="C14" s="54"/>
      <c r="D14" s="55"/>
      <c r="E14" s="55"/>
      <c r="F14" s="55"/>
      <c r="G14" s="55"/>
      <c r="H14" s="55"/>
      <c r="I14" s="55"/>
      <c r="J14" s="55"/>
    </row>
    <row r="15" spans="1:10" ht="20.100000000000001" customHeight="1" x14ac:dyDescent="0.15">
      <c r="A15" s="14"/>
      <c r="B15" s="13"/>
      <c r="C15" s="280" t="s">
        <v>106</v>
      </c>
      <c r="D15" s="281"/>
      <c r="E15" s="282"/>
      <c r="F15" s="282"/>
      <c r="G15" s="282"/>
      <c r="H15" s="282"/>
      <c r="I15" s="283"/>
      <c r="J15" s="14"/>
    </row>
    <row r="16" spans="1:10" x14ac:dyDescent="0.15">
      <c r="A16" s="14"/>
      <c r="B16" s="5"/>
      <c r="C16" s="284"/>
      <c r="D16" s="285" t="s">
        <v>58</v>
      </c>
      <c r="E16" s="286"/>
      <c r="F16" s="286"/>
      <c r="G16" s="286" t="s">
        <v>52</v>
      </c>
      <c r="H16" s="287"/>
      <c r="I16" s="288"/>
      <c r="J16" s="5"/>
    </row>
    <row r="17" spans="1:9" ht="15.95" customHeight="1" x14ac:dyDescent="0.15">
      <c r="A17" s="18"/>
      <c r="C17" s="289"/>
      <c r="D17" s="290" t="s">
        <v>108</v>
      </c>
      <c r="E17" s="291"/>
      <c r="F17" s="291"/>
      <c r="G17" s="292" t="str">
        <f>IF(SUM(G25,G33,G41)=0,"",SUM(G25,G33,G41))</f>
        <v/>
      </c>
      <c r="H17" s="293"/>
      <c r="I17" s="294"/>
    </row>
    <row r="18" spans="1:9" ht="15.95" customHeight="1" x14ac:dyDescent="0.15">
      <c r="A18" s="18"/>
      <c r="C18" s="289"/>
      <c r="D18" s="295" t="s">
        <v>109</v>
      </c>
      <c r="E18" s="296"/>
      <c r="F18" s="296"/>
      <c r="G18" s="292" t="str">
        <f>IF(SUM(G26,G34,G42)=0,"",SUM(G26,G34,G42))</f>
        <v/>
      </c>
      <c r="H18" s="293"/>
      <c r="I18" s="294"/>
    </row>
    <row r="19" spans="1:9" ht="15.95" customHeight="1" x14ac:dyDescent="0.15">
      <c r="A19" s="18"/>
      <c r="C19" s="289"/>
      <c r="D19" s="295" t="s">
        <v>57</v>
      </c>
      <c r="E19" s="296"/>
      <c r="F19" s="296"/>
      <c r="G19" s="292" t="str">
        <f>IF(SUM(G27,G35,G43)=0,"",SUM(G27,G35,G43))</f>
        <v/>
      </c>
      <c r="H19" s="293"/>
      <c r="I19" s="294"/>
    </row>
    <row r="20" spans="1:9" ht="15.95" customHeight="1" x14ac:dyDescent="0.15">
      <c r="A20" s="18"/>
      <c r="C20" s="289"/>
      <c r="D20" s="297" t="s">
        <v>66</v>
      </c>
      <c r="E20" s="298"/>
      <c r="F20" s="298"/>
      <c r="G20" s="292" t="str">
        <f>IF(SUM(G17:I19)=0,"",SUM(G17:I19))</f>
        <v/>
      </c>
      <c r="H20" s="293"/>
      <c r="I20" s="294"/>
    </row>
    <row r="21" spans="1:9" ht="15.95" customHeight="1" x14ac:dyDescent="0.15">
      <c r="A21" s="18"/>
      <c r="C21" s="289"/>
      <c r="D21" s="297" t="s">
        <v>67</v>
      </c>
      <c r="E21" s="298"/>
      <c r="F21" s="298"/>
      <c r="G21" s="292" t="str">
        <f>IF(G20="","",SUM(G29,G37,G45))</f>
        <v/>
      </c>
      <c r="H21" s="293"/>
      <c r="I21" s="294"/>
    </row>
    <row r="22" spans="1:9" ht="15.95" customHeight="1" thickBot="1" x14ac:dyDescent="0.2">
      <c r="A22" s="18"/>
      <c r="C22" s="299"/>
      <c r="D22" s="300" t="s">
        <v>68</v>
      </c>
      <c r="E22" s="301"/>
      <c r="F22" s="301"/>
      <c r="G22" s="302" t="str">
        <f>IF(SUM(G20:I21)=0,"",SUM(G20:I21))</f>
        <v/>
      </c>
      <c r="H22" s="303"/>
      <c r="I22" s="304"/>
    </row>
    <row r="23" spans="1:9" ht="20.100000000000001" customHeight="1" x14ac:dyDescent="0.15">
      <c r="C23" s="42" t="s">
        <v>82</v>
      </c>
      <c r="D23" s="43"/>
      <c r="E23" s="43"/>
      <c r="F23" s="43"/>
      <c r="G23" s="70"/>
      <c r="H23" s="70"/>
      <c r="I23" s="71"/>
    </row>
    <row r="24" spans="1:9" x14ac:dyDescent="0.15">
      <c r="C24" s="44"/>
      <c r="D24" s="131" t="s">
        <v>58</v>
      </c>
      <c r="E24" s="130"/>
      <c r="F24" s="130"/>
      <c r="G24" s="144" t="s">
        <v>52</v>
      </c>
      <c r="H24" s="145"/>
      <c r="I24" s="146"/>
    </row>
    <row r="25" spans="1:9" ht="15.95" customHeight="1" x14ac:dyDescent="0.15">
      <c r="C25" s="44"/>
      <c r="D25" s="132" t="s">
        <v>108</v>
      </c>
      <c r="E25" s="133"/>
      <c r="F25" s="133"/>
      <c r="G25" s="147" t="str">
        <f>'内訳｜寝具・病衣'!O14</f>
        <v/>
      </c>
      <c r="H25" s="148"/>
      <c r="I25" s="149"/>
    </row>
    <row r="26" spans="1:9" ht="15.95" customHeight="1" x14ac:dyDescent="0.15">
      <c r="C26" s="44"/>
      <c r="D26" s="134" t="s">
        <v>109</v>
      </c>
      <c r="E26" s="135"/>
      <c r="F26" s="135"/>
      <c r="G26" s="147" t="str">
        <f>'内訳｜看護衣'!K15</f>
        <v/>
      </c>
      <c r="H26" s="148"/>
      <c r="I26" s="149"/>
    </row>
    <row r="27" spans="1:9" ht="15.95" customHeight="1" x14ac:dyDescent="0.15">
      <c r="C27" s="44"/>
      <c r="D27" s="134" t="s">
        <v>57</v>
      </c>
      <c r="E27" s="135"/>
      <c r="F27" s="135"/>
      <c r="G27" s="147" t="str">
        <f>'内訳｜洗濯'!D34</f>
        <v/>
      </c>
      <c r="H27" s="148"/>
      <c r="I27" s="149"/>
    </row>
    <row r="28" spans="1:9" ht="15.95" customHeight="1" x14ac:dyDescent="0.15">
      <c r="C28" s="44"/>
      <c r="D28" s="140" t="s">
        <v>66</v>
      </c>
      <c r="E28" s="141"/>
      <c r="F28" s="141"/>
      <c r="G28" s="147" t="str">
        <f>IF(SUM(G25:I27)=0,"",SUM(G25:I27))</f>
        <v/>
      </c>
      <c r="H28" s="148"/>
      <c r="I28" s="149"/>
    </row>
    <row r="29" spans="1:9" ht="15.95" customHeight="1" x14ac:dyDescent="0.15">
      <c r="C29" s="44"/>
      <c r="D29" s="140" t="s">
        <v>67</v>
      </c>
      <c r="E29" s="141"/>
      <c r="F29" s="141"/>
      <c r="G29" s="147" t="str">
        <f>IF(G28="","",ROUNDDOWN(G28*0.1,0))</f>
        <v/>
      </c>
      <c r="H29" s="148"/>
      <c r="I29" s="149"/>
    </row>
    <row r="30" spans="1:9" ht="15.95" customHeight="1" thickBot="1" x14ac:dyDescent="0.2">
      <c r="C30" s="46"/>
      <c r="D30" s="142" t="s">
        <v>68</v>
      </c>
      <c r="E30" s="143"/>
      <c r="F30" s="143"/>
      <c r="G30" s="150" t="str">
        <f>IF(SUM(G28:I29)=0,"",SUM(G28:I29))</f>
        <v/>
      </c>
      <c r="H30" s="151"/>
      <c r="I30" s="152"/>
    </row>
    <row r="31" spans="1:9" ht="20.100000000000001" customHeight="1" x14ac:dyDescent="0.15">
      <c r="C31" s="42" t="s">
        <v>81</v>
      </c>
      <c r="D31" s="43"/>
      <c r="E31" s="43"/>
      <c r="F31" s="43"/>
      <c r="G31" s="70"/>
      <c r="H31" s="70"/>
      <c r="I31" s="71"/>
    </row>
    <row r="32" spans="1:9" x14ac:dyDescent="0.15">
      <c r="C32" s="44"/>
      <c r="D32" s="131" t="s">
        <v>58</v>
      </c>
      <c r="E32" s="130"/>
      <c r="F32" s="130"/>
      <c r="G32" s="144" t="s">
        <v>52</v>
      </c>
      <c r="H32" s="145"/>
      <c r="I32" s="146"/>
    </row>
    <row r="33" spans="3:9" ht="15.95" customHeight="1" x14ac:dyDescent="0.15">
      <c r="C33" s="44"/>
      <c r="D33" s="132" t="s">
        <v>108</v>
      </c>
      <c r="E33" s="133"/>
      <c r="F33" s="133"/>
      <c r="G33" s="147" t="str">
        <f>'内訳｜寝具・病衣'!O23</f>
        <v/>
      </c>
      <c r="H33" s="148"/>
      <c r="I33" s="149"/>
    </row>
    <row r="34" spans="3:9" ht="15.95" customHeight="1" x14ac:dyDescent="0.15">
      <c r="C34" s="44"/>
      <c r="D34" s="134" t="s">
        <v>109</v>
      </c>
      <c r="E34" s="135"/>
      <c r="F34" s="135"/>
      <c r="G34" s="147" t="str">
        <f>'内訳｜看護衣'!K36</f>
        <v/>
      </c>
      <c r="H34" s="148"/>
      <c r="I34" s="149"/>
    </row>
    <row r="35" spans="3:9" ht="15.95" customHeight="1" x14ac:dyDescent="0.15">
      <c r="C35" s="44"/>
      <c r="D35" s="134" t="s">
        <v>57</v>
      </c>
      <c r="E35" s="135"/>
      <c r="F35" s="135"/>
      <c r="G35" s="147" t="str">
        <f>'内訳｜洗濯'!F34</f>
        <v/>
      </c>
      <c r="H35" s="148"/>
      <c r="I35" s="149"/>
    </row>
    <row r="36" spans="3:9" ht="15.95" customHeight="1" x14ac:dyDescent="0.15">
      <c r="C36" s="44"/>
      <c r="D36" s="140" t="s">
        <v>66</v>
      </c>
      <c r="E36" s="141"/>
      <c r="F36" s="141"/>
      <c r="G36" s="147" t="str">
        <f>IF(SUM(G33:I35)=0,"",SUM(G33:I35))</f>
        <v/>
      </c>
      <c r="H36" s="148"/>
      <c r="I36" s="149"/>
    </row>
    <row r="37" spans="3:9" ht="15.95" customHeight="1" x14ac:dyDescent="0.15">
      <c r="C37" s="44"/>
      <c r="D37" s="140" t="s">
        <v>67</v>
      </c>
      <c r="E37" s="141"/>
      <c r="F37" s="141"/>
      <c r="G37" s="147" t="str">
        <f>IF(G36="","",ROUNDDOWN(G36*0.1,0))</f>
        <v/>
      </c>
      <c r="H37" s="148"/>
      <c r="I37" s="149"/>
    </row>
    <row r="38" spans="3:9" ht="15.95" customHeight="1" thickBot="1" x14ac:dyDescent="0.2">
      <c r="C38" s="46"/>
      <c r="D38" s="142" t="s">
        <v>68</v>
      </c>
      <c r="E38" s="143"/>
      <c r="F38" s="143"/>
      <c r="G38" s="150" t="str">
        <f>IF(SUM(G36:I37)=0,"",SUM(G36:I37))</f>
        <v/>
      </c>
      <c r="H38" s="151"/>
      <c r="I38" s="152"/>
    </row>
    <row r="39" spans="3:9" ht="20.100000000000001" customHeight="1" x14ac:dyDescent="0.15">
      <c r="C39" s="42" t="s">
        <v>83</v>
      </c>
      <c r="D39" s="43"/>
      <c r="E39" s="43"/>
      <c r="F39" s="43"/>
      <c r="G39" s="70"/>
      <c r="H39" s="70"/>
      <c r="I39" s="71"/>
    </row>
    <row r="40" spans="3:9" x14ac:dyDescent="0.15">
      <c r="C40" s="45"/>
      <c r="D40" s="131" t="s">
        <v>58</v>
      </c>
      <c r="E40" s="130"/>
      <c r="F40" s="130"/>
      <c r="G40" s="144" t="s">
        <v>52</v>
      </c>
      <c r="H40" s="145"/>
      <c r="I40" s="146"/>
    </row>
    <row r="41" spans="3:9" ht="15.95" customHeight="1" x14ac:dyDescent="0.15">
      <c r="C41" s="45"/>
      <c r="D41" s="132" t="s">
        <v>108</v>
      </c>
      <c r="E41" s="133"/>
      <c r="F41" s="133"/>
      <c r="G41" s="147" t="str">
        <f>'内訳｜寝具・病衣'!O37</f>
        <v/>
      </c>
      <c r="H41" s="148"/>
      <c r="I41" s="149"/>
    </row>
    <row r="42" spans="3:9" ht="15.95" customHeight="1" x14ac:dyDescent="0.15">
      <c r="C42" s="45"/>
      <c r="D42" s="134" t="s">
        <v>109</v>
      </c>
      <c r="E42" s="135"/>
      <c r="F42" s="135"/>
      <c r="G42" s="147" t="str">
        <f>'内訳｜看護衣'!K60</f>
        <v/>
      </c>
      <c r="H42" s="148"/>
      <c r="I42" s="149"/>
    </row>
    <row r="43" spans="3:9" ht="15.95" customHeight="1" x14ac:dyDescent="0.15">
      <c r="C43" s="45"/>
      <c r="D43" s="134" t="s">
        <v>57</v>
      </c>
      <c r="E43" s="135"/>
      <c r="F43" s="135"/>
      <c r="G43" s="147" t="str">
        <f>'内訳｜洗濯'!H34</f>
        <v/>
      </c>
      <c r="H43" s="148"/>
      <c r="I43" s="149"/>
    </row>
    <row r="44" spans="3:9" ht="15.95" customHeight="1" x14ac:dyDescent="0.15">
      <c r="C44" s="45"/>
      <c r="D44" s="140" t="s">
        <v>66</v>
      </c>
      <c r="E44" s="141"/>
      <c r="F44" s="141"/>
      <c r="G44" s="147" t="str">
        <f>IF(SUM(G41:I43)=0,"",SUM(G41:I43))</f>
        <v/>
      </c>
      <c r="H44" s="148"/>
      <c r="I44" s="149"/>
    </row>
    <row r="45" spans="3:9" ht="15.95" customHeight="1" x14ac:dyDescent="0.15">
      <c r="C45" s="45"/>
      <c r="D45" s="140" t="s">
        <v>67</v>
      </c>
      <c r="E45" s="141"/>
      <c r="F45" s="141"/>
      <c r="G45" s="147" t="str">
        <f>IF(G44="","",ROUNDDOWN(G44*0.1,0))</f>
        <v/>
      </c>
      <c r="H45" s="148"/>
      <c r="I45" s="149"/>
    </row>
    <row r="46" spans="3:9" ht="15.95" customHeight="1" thickBot="1" x14ac:dyDescent="0.2">
      <c r="C46" s="47"/>
      <c r="D46" s="142" t="s">
        <v>68</v>
      </c>
      <c r="E46" s="143"/>
      <c r="F46" s="143"/>
      <c r="G46" s="150" t="str">
        <f>IF(SUM(G44:I45)=0,"",SUM(G44:I45))</f>
        <v/>
      </c>
      <c r="H46" s="151"/>
      <c r="I46" s="152"/>
    </row>
  </sheetData>
  <mergeCells count="64">
    <mergeCell ref="D44:F44"/>
    <mergeCell ref="G44:I44"/>
    <mergeCell ref="D45:F45"/>
    <mergeCell ref="G45:I45"/>
    <mergeCell ref="D46:F46"/>
    <mergeCell ref="G46:I46"/>
    <mergeCell ref="D41:F41"/>
    <mergeCell ref="G41:I41"/>
    <mergeCell ref="D42:F42"/>
    <mergeCell ref="G42:I42"/>
    <mergeCell ref="D43:F43"/>
    <mergeCell ref="G43:I43"/>
    <mergeCell ref="D37:F37"/>
    <mergeCell ref="G37:I37"/>
    <mergeCell ref="D38:F38"/>
    <mergeCell ref="G38:I38"/>
    <mergeCell ref="D40:F40"/>
    <mergeCell ref="G40:I40"/>
    <mergeCell ref="D34:F34"/>
    <mergeCell ref="G34:I34"/>
    <mergeCell ref="D35:F35"/>
    <mergeCell ref="G35:I35"/>
    <mergeCell ref="D36:F36"/>
    <mergeCell ref="G36:I36"/>
    <mergeCell ref="D30:F30"/>
    <mergeCell ref="G30:I30"/>
    <mergeCell ref="D32:F32"/>
    <mergeCell ref="G32:I32"/>
    <mergeCell ref="D33:F33"/>
    <mergeCell ref="G33:I33"/>
    <mergeCell ref="D27:F27"/>
    <mergeCell ref="G27:I27"/>
    <mergeCell ref="D28:F28"/>
    <mergeCell ref="G28:I28"/>
    <mergeCell ref="D29:F29"/>
    <mergeCell ref="G29:I29"/>
    <mergeCell ref="D24:F24"/>
    <mergeCell ref="G24:I24"/>
    <mergeCell ref="D25:F25"/>
    <mergeCell ref="G25:I25"/>
    <mergeCell ref="D26:F26"/>
    <mergeCell ref="G26:I26"/>
    <mergeCell ref="G22:I22"/>
    <mergeCell ref="G20:I20"/>
    <mergeCell ref="G21:I21"/>
    <mergeCell ref="D20:F20"/>
    <mergeCell ref="D21:F21"/>
    <mergeCell ref="D22:F22"/>
    <mergeCell ref="A2:J2"/>
    <mergeCell ref="G16:I16"/>
    <mergeCell ref="G17:I17"/>
    <mergeCell ref="G18:I18"/>
    <mergeCell ref="G19:I19"/>
    <mergeCell ref="D16:F16"/>
    <mergeCell ref="D17:F17"/>
    <mergeCell ref="D18:F18"/>
    <mergeCell ref="D19:F19"/>
    <mergeCell ref="B12:C12"/>
    <mergeCell ref="D12:I13"/>
    <mergeCell ref="H9:J9"/>
    <mergeCell ref="F6:J6"/>
    <mergeCell ref="F7:J7"/>
    <mergeCell ref="F8:I8"/>
    <mergeCell ref="F10:J10"/>
  </mergeCells>
  <phoneticPr fontId="5"/>
  <printOptions horizontalCentered="1"/>
  <pageMargins left="0.98425196850393704" right="0.98425196850393704" top="0.78740157480314965" bottom="0.78740157480314965" header="0.59055118110236227" footer="0"/>
  <pageSetup paperSize="9" orientation="portrait" blackAndWhite="1" r:id="rId1"/>
  <headerFooter>
    <oddHeader>&amp;L&amp;"ＭＳ 明朝,標準"&amp;12別記様式第２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4"/>
  <sheetViews>
    <sheetView view="pageBreakPreview" zoomScaleNormal="100" zoomScaleSheetLayoutView="100" workbookViewId="0">
      <selection activeCell="C7" sqref="C7:I7"/>
    </sheetView>
  </sheetViews>
  <sheetFormatPr defaultColWidth="9" defaultRowHeight="14.25" x14ac:dyDescent="0.15"/>
  <cols>
    <col min="1" max="1" width="29.5" style="28" customWidth="1"/>
    <col min="2" max="2" width="13.875" style="28" customWidth="1"/>
    <col min="3" max="14" width="2.625" style="28" customWidth="1"/>
    <col min="15" max="20" width="3.125" style="28" customWidth="1"/>
    <col min="21" max="21" width="22" style="28" customWidth="1"/>
    <col min="22" max="22" width="12.25" style="28" customWidth="1"/>
    <col min="23" max="16384" width="9" style="28"/>
  </cols>
  <sheetData>
    <row r="1" spans="1:22" ht="18.75" customHeight="1" x14ac:dyDescent="0.15">
      <c r="A1" s="198" t="s">
        <v>130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2" ht="18.7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2" ht="20.100000000000001" customHeight="1" thickBot="1" x14ac:dyDescent="0.2">
      <c r="A3" s="40" t="s">
        <v>71</v>
      </c>
    </row>
    <row r="4" spans="1:22" ht="17.100000000000001" customHeight="1" x14ac:dyDescent="0.15">
      <c r="A4" s="156" t="s">
        <v>1</v>
      </c>
      <c r="B4" s="195"/>
      <c r="C4" s="174" t="s">
        <v>90</v>
      </c>
      <c r="D4" s="175"/>
      <c r="E4" s="175"/>
      <c r="F4" s="175"/>
      <c r="G4" s="175"/>
      <c r="H4" s="175"/>
      <c r="I4" s="176"/>
      <c r="J4" s="185" t="s">
        <v>69</v>
      </c>
      <c r="K4" s="185"/>
      <c r="L4" s="185"/>
      <c r="M4" s="185"/>
      <c r="N4" s="186"/>
      <c r="O4" s="189" t="s">
        <v>70</v>
      </c>
      <c r="P4" s="185"/>
      <c r="Q4" s="185"/>
      <c r="R4" s="185"/>
      <c r="S4" s="185"/>
      <c r="T4" s="186"/>
      <c r="U4" s="153" t="s">
        <v>24</v>
      </c>
    </row>
    <row r="5" spans="1:22" ht="17.100000000000001" customHeight="1" x14ac:dyDescent="0.15">
      <c r="A5" s="158"/>
      <c r="B5" s="196"/>
      <c r="C5" s="177"/>
      <c r="D5" s="178"/>
      <c r="E5" s="178"/>
      <c r="F5" s="178"/>
      <c r="G5" s="178"/>
      <c r="H5" s="178"/>
      <c r="I5" s="179"/>
      <c r="J5" s="178"/>
      <c r="K5" s="178"/>
      <c r="L5" s="178"/>
      <c r="M5" s="178"/>
      <c r="N5" s="187"/>
      <c r="O5" s="190"/>
      <c r="P5" s="178"/>
      <c r="Q5" s="178"/>
      <c r="R5" s="178"/>
      <c r="S5" s="178"/>
      <c r="T5" s="187"/>
      <c r="U5" s="154"/>
    </row>
    <row r="6" spans="1:22" x14ac:dyDescent="0.15">
      <c r="A6" s="160"/>
      <c r="B6" s="197"/>
      <c r="C6" s="180"/>
      <c r="D6" s="181"/>
      <c r="E6" s="181"/>
      <c r="F6" s="181"/>
      <c r="G6" s="181"/>
      <c r="H6" s="181"/>
      <c r="I6" s="182"/>
      <c r="J6" s="181"/>
      <c r="K6" s="181"/>
      <c r="L6" s="181"/>
      <c r="M6" s="181"/>
      <c r="N6" s="188"/>
      <c r="O6" s="191"/>
      <c r="P6" s="181"/>
      <c r="Q6" s="181"/>
      <c r="R6" s="181"/>
      <c r="S6" s="181"/>
      <c r="T6" s="188"/>
      <c r="U6" s="155"/>
    </row>
    <row r="7" spans="1:22" ht="18.75" customHeight="1" x14ac:dyDescent="0.15">
      <c r="A7" s="29" t="s">
        <v>2</v>
      </c>
      <c r="B7" s="78" t="s">
        <v>94</v>
      </c>
      <c r="C7" s="247"/>
      <c r="D7" s="248"/>
      <c r="E7" s="248"/>
      <c r="F7" s="248"/>
      <c r="G7" s="248"/>
      <c r="H7" s="248"/>
      <c r="I7" s="249"/>
      <c r="J7" s="172">
        <v>35846</v>
      </c>
      <c r="K7" s="172"/>
      <c r="L7" s="172"/>
      <c r="M7" s="172"/>
      <c r="N7" s="173"/>
      <c r="O7" s="171" t="str">
        <f>IF(C7*J7=0,"",C7*J7)</f>
        <v/>
      </c>
      <c r="P7" s="172"/>
      <c r="Q7" s="172"/>
      <c r="R7" s="172"/>
      <c r="S7" s="172"/>
      <c r="T7" s="173"/>
      <c r="U7" s="30"/>
      <c r="V7" s="31"/>
    </row>
    <row r="8" spans="1:22" ht="18.75" customHeight="1" x14ac:dyDescent="0.15">
      <c r="A8" s="29" t="s">
        <v>110</v>
      </c>
      <c r="B8" s="78" t="s">
        <v>23</v>
      </c>
      <c r="C8" s="247"/>
      <c r="D8" s="248"/>
      <c r="E8" s="248"/>
      <c r="F8" s="248"/>
      <c r="G8" s="248"/>
      <c r="H8" s="248"/>
      <c r="I8" s="249"/>
      <c r="J8" s="172">
        <v>1020</v>
      </c>
      <c r="K8" s="172"/>
      <c r="L8" s="172"/>
      <c r="M8" s="172"/>
      <c r="N8" s="173"/>
      <c r="O8" s="171" t="str">
        <f t="shared" ref="O8:O13" si="0">IF(C8*J8=0,"",C8*J8)</f>
        <v/>
      </c>
      <c r="P8" s="172"/>
      <c r="Q8" s="172"/>
      <c r="R8" s="172"/>
      <c r="S8" s="172"/>
      <c r="T8" s="173"/>
      <c r="U8" s="30"/>
      <c r="V8" s="31"/>
    </row>
    <row r="9" spans="1:22" ht="18.75" customHeight="1" x14ac:dyDescent="0.15">
      <c r="A9" s="29" t="s">
        <v>111</v>
      </c>
      <c r="B9" s="78" t="s">
        <v>23</v>
      </c>
      <c r="C9" s="247"/>
      <c r="D9" s="248"/>
      <c r="E9" s="248"/>
      <c r="F9" s="248"/>
      <c r="G9" s="248"/>
      <c r="H9" s="248"/>
      <c r="I9" s="249"/>
      <c r="J9" s="172">
        <v>820</v>
      </c>
      <c r="K9" s="172"/>
      <c r="L9" s="172"/>
      <c r="M9" s="172"/>
      <c r="N9" s="173"/>
      <c r="O9" s="171" t="str">
        <f t="shared" si="0"/>
        <v/>
      </c>
      <c r="P9" s="172"/>
      <c r="Q9" s="172"/>
      <c r="R9" s="172"/>
      <c r="S9" s="172"/>
      <c r="T9" s="173"/>
      <c r="U9" s="30"/>
      <c r="V9" s="31"/>
    </row>
    <row r="10" spans="1:22" ht="18.75" customHeight="1" x14ac:dyDescent="0.15">
      <c r="A10" s="29" t="s">
        <v>112</v>
      </c>
      <c r="B10" s="78" t="s">
        <v>23</v>
      </c>
      <c r="C10" s="247"/>
      <c r="D10" s="248"/>
      <c r="E10" s="248"/>
      <c r="F10" s="248"/>
      <c r="G10" s="248"/>
      <c r="H10" s="248"/>
      <c r="I10" s="249"/>
      <c r="J10" s="172">
        <v>9984</v>
      </c>
      <c r="K10" s="172"/>
      <c r="L10" s="172"/>
      <c r="M10" s="172"/>
      <c r="N10" s="173"/>
      <c r="O10" s="171" t="str">
        <f t="shared" si="0"/>
        <v/>
      </c>
      <c r="P10" s="172"/>
      <c r="Q10" s="172"/>
      <c r="R10" s="172"/>
      <c r="S10" s="172"/>
      <c r="T10" s="173"/>
      <c r="U10" s="32"/>
      <c r="V10" s="31"/>
    </row>
    <row r="11" spans="1:22" ht="18.75" customHeight="1" x14ac:dyDescent="0.15">
      <c r="A11" s="29" t="s">
        <v>113</v>
      </c>
      <c r="B11" s="78" t="s">
        <v>23</v>
      </c>
      <c r="C11" s="247"/>
      <c r="D11" s="248"/>
      <c r="E11" s="248"/>
      <c r="F11" s="248"/>
      <c r="G11" s="248"/>
      <c r="H11" s="248"/>
      <c r="I11" s="249"/>
      <c r="J11" s="172">
        <v>600</v>
      </c>
      <c r="K11" s="172"/>
      <c r="L11" s="172"/>
      <c r="M11" s="172"/>
      <c r="N11" s="173"/>
      <c r="O11" s="171" t="str">
        <f t="shared" si="0"/>
        <v/>
      </c>
      <c r="P11" s="172"/>
      <c r="Q11" s="172"/>
      <c r="R11" s="172"/>
      <c r="S11" s="172"/>
      <c r="T11" s="173"/>
      <c r="U11" s="32"/>
      <c r="V11" s="31"/>
    </row>
    <row r="12" spans="1:22" ht="18.75" customHeight="1" x14ac:dyDescent="0.15">
      <c r="A12" s="29" t="s">
        <v>114</v>
      </c>
      <c r="B12" s="78" t="s">
        <v>23</v>
      </c>
      <c r="C12" s="247"/>
      <c r="D12" s="248"/>
      <c r="E12" s="248"/>
      <c r="F12" s="248"/>
      <c r="G12" s="248"/>
      <c r="H12" s="248"/>
      <c r="I12" s="249"/>
      <c r="J12" s="172">
        <v>117</v>
      </c>
      <c r="K12" s="172"/>
      <c r="L12" s="172"/>
      <c r="M12" s="172"/>
      <c r="N12" s="173"/>
      <c r="O12" s="171" t="str">
        <f t="shared" si="0"/>
        <v/>
      </c>
      <c r="P12" s="172"/>
      <c r="Q12" s="172"/>
      <c r="R12" s="172"/>
      <c r="S12" s="172"/>
      <c r="T12" s="173"/>
      <c r="U12" s="32"/>
      <c r="V12" s="31"/>
    </row>
    <row r="13" spans="1:22" ht="18.75" customHeight="1" thickBot="1" x14ac:dyDescent="0.2">
      <c r="A13" s="29" t="s">
        <v>115</v>
      </c>
      <c r="B13" s="78" t="s">
        <v>23</v>
      </c>
      <c r="C13" s="250"/>
      <c r="D13" s="251"/>
      <c r="E13" s="251"/>
      <c r="F13" s="251"/>
      <c r="G13" s="251"/>
      <c r="H13" s="251"/>
      <c r="I13" s="252"/>
      <c r="J13" s="172">
        <v>6712</v>
      </c>
      <c r="K13" s="172"/>
      <c r="L13" s="172"/>
      <c r="M13" s="172"/>
      <c r="N13" s="173"/>
      <c r="O13" s="171" t="str">
        <f t="shared" si="0"/>
        <v/>
      </c>
      <c r="P13" s="172"/>
      <c r="Q13" s="172"/>
      <c r="R13" s="172"/>
      <c r="S13" s="172"/>
      <c r="T13" s="173"/>
      <c r="U13" s="32"/>
      <c r="V13" s="31"/>
    </row>
    <row r="14" spans="1:22" ht="18.75" customHeight="1" x14ac:dyDescent="0.15">
      <c r="A14" s="199" t="s">
        <v>41</v>
      </c>
      <c r="B14" s="200"/>
      <c r="C14" s="201"/>
      <c r="D14" s="201"/>
      <c r="E14" s="201"/>
      <c r="F14" s="201"/>
      <c r="G14" s="201"/>
      <c r="H14" s="201"/>
      <c r="I14" s="201"/>
      <c r="J14" s="200"/>
      <c r="K14" s="200"/>
      <c r="L14" s="200"/>
      <c r="M14" s="200"/>
      <c r="N14" s="202"/>
      <c r="O14" s="192" t="str">
        <f>IF(SUM(O7:T13)=0,"",SUM(O7:T13))</f>
        <v/>
      </c>
      <c r="P14" s="193"/>
      <c r="Q14" s="193"/>
      <c r="R14" s="193"/>
      <c r="S14" s="193"/>
      <c r="T14" s="194"/>
      <c r="U14" s="33"/>
    </row>
    <row r="15" spans="1:22" s="35" customFormat="1" ht="20.100000000000001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2" ht="20.100000000000001" customHeight="1" thickBot="1" x14ac:dyDescent="0.2">
      <c r="A16" s="40" t="s">
        <v>72</v>
      </c>
    </row>
    <row r="17" spans="1:22" ht="17.100000000000001" customHeight="1" x14ac:dyDescent="0.15">
      <c r="A17" s="156" t="s">
        <v>105</v>
      </c>
      <c r="B17" s="195"/>
      <c r="C17" s="174" t="s">
        <v>90</v>
      </c>
      <c r="D17" s="175"/>
      <c r="E17" s="175"/>
      <c r="F17" s="175"/>
      <c r="G17" s="175"/>
      <c r="H17" s="175"/>
      <c r="I17" s="176"/>
      <c r="J17" s="185" t="s">
        <v>69</v>
      </c>
      <c r="K17" s="185"/>
      <c r="L17" s="185"/>
      <c r="M17" s="185"/>
      <c r="N17" s="186"/>
      <c r="O17" s="189" t="s">
        <v>70</v>
      </c>
      <c r="P17" s="185"/>
      <c r="Q17" s="185"/>
      <c r="R17" s="185"/>
      <c r="S17" s="185"/>
      <c r="T17" s="186"/>
      <c r="U17" s="153" t="s">
        <v>104</v>
      </c>
    </row>
    <row r="18" spans="1:22" ht="17.100000000000001" customHeight="1" x14ac:dyDescent="0.15">
      <c r="A18" s="158"/>
      <c r="B18" s="196"/>
      <c r="C18" s="177"/>
      <c r="D18" s="178"/>
      <c r="E18" s="178"/>
      <c r="F18" s="178"/>
      <c r="G18" s="178"/>
      <c r="H18" s="178"/>
      <c r="I18" s="179"/>
      <c r="J18" s="178"/>
      <c r="K18" s="178"/>
      <c r="L18" s="178"/>
      <c r="M18" s="178"/>
      <c r="N18" s="187"/>
      <c r="O18" s="190"/>
      <c r="P18" s="178"/>
      <c r="Q18" s="178"/>
      <c r="R18" s="178"/>
      <c r="S18" s="178"/>
      <c r="T18" s="187"/>
      <c r="U18" s="154"/>
    </row>
    <row r="19" spans="1:22" x14ac:dyDescent="0.15">
      <c r="A19" s="160"/>
      <c r="B19" s="197"/>
      <c r="C19" s="180"/>
      <c r="D19" s="181"/>
      <c r="E19" s="181"/>
      <c r="F19" s="181"/>
      <c r="G19" s="181"/>
      <c r="H19" s="181"/>
      <c r="I19" s="182"/>
      <c r="J19" s="181"/>
      <c r="K19" s="181"/>
      <c r="L19" s="181"/>
      <c r="M19" s="181"/>
      <c r="N19" s="188"/>
      <c r="O19" s="191"/>
      <c r="P19" s="181"/>
      <c r="Q19" s="181"/>
      <c r="R19" s="181"/>
      <c r="S19" s="181"/>
      <c r="T19" s="188"/>
      <c r="U19" s="155"/>
    </row>
    <row r="20" spans="1:22" ht="18.75" customHeight="1" x14ac:dyDescent="0.15">
      <c r="A20" s="29" t="s">
        <v>3</v>
      </c>
      <c r="B20" s="79" t="s">
        <v>94</v>
      </c>
      <c r="C20" s="247"/>
      <c r="D20" s="248"/>
      <c r="E20" s="248"/>
      <c r="F20" s="248"/>
      <c r="G20" s="248"/>
      <c r="H20" s="248"/>
      <c r="I20" s="249"/>
      <c r="J20" s="172">
        <v>21205</v>
      </c>
      <c r="K20" s="172"/>
      <c r="L20" s="172"/>
      <c r="M20" s="172"/>
      <c r="N20" s="173"/>
      <c r="O20" s="171" t="str">
        <f>IF(C20*J20=0,"",C20*J20)</f>
        <v/>
      </c>
      <c r="P20" s="172"/>
      <c r="Q20" s="172"/>
      <c r="R20" s="172"/>
      <c r="S20" s="172"/>
      <c r="T20" s="173"/>
      <c r="U20" s="30"/>
      <c r="V20" s="31"/>
    </row>
    <row r="21" spans="1:22" ht="18.75" customHeight="1" x14ac:dyDescent="0.15">
      <c r="A21" s="29" t="s">
        <v>112</v>
      </c>
      <c r="B21" s="78" t="s">
        <v>23</v>
      </c>
      <c r="C21" s="247"/>
      <c r="D21" s="248"/>
      <c r="E21" s="248"/>
      <c r="F21" s="248"/>
      <c r="G21" s="248"/>
      <c r="H21" s="248"/>
      <c r="I21" s="249"/>
      <c r="J21" s="172">
        <v>640</v>
      </c>
      <c r="K21" s="172"/>
      <c r="L21" s="172"/>
      <c r="M21" s="172"/>
      <c r="N21" s="173"/>
      <c r="O21" s="171" t="str">
        <f t="shared" ref="O21" si="1">IF(C21*J21=0,"",C21*J21)</f>
        <v/>
      </c>
      <c r="P21" s="172"/>
      <c r="Q21" s="172"/>
      <c r="R21" s="172"/>
      <c r="S21" s="172"/>
      <c r="T21" s="173"/>
      <c r="U21" s="32"/>
      <c r="V21" s="31"/>
    </row>
    <row r="22" spans="1:22" ht="18.75" customHeight="1" thickBot="1" x14ac:dyDescent="0.2">
      <c r="A22" s="29" t="s">
        <v>115</v>
      </c>
      <c r="B22" s="79" t="s">
        <v>23</v>
      </c>
      <c r="C22" s="250"/>
      <c r="D22" s="251"/>
      <c r="E22" s="251"/>
      <c r="F22" s="251"/>
      <c r="G22" s="251"/>
      <c r="H22" s="251"/>
      <c r="I22" s="252"/>
      <c r="J22" s="172">
        <v>3050</v>
      </c>
      <c r="K22" s="172"/>
      <c r="L22" s="172"/>
      <c r="M22" s="172"/>
      <c r="N22" s="173"/>
      <c r="O22" s="171" t="str">
        <f>IF(C22*J22=0,"",C22*J22)</f>
        <v/>
      </c>
      <c r="P22" s="172"/>
      <c r="Q22" s="172"/>
      <c r="R22" s="172"/>
      <c r="S22" s="172"/>
      <c r="T22" s="173"/>
      <c r="U22" s="32"/>
      <c r="V22" s="31"/>
    </row>
    <row r="23" spans="1:22" ht="18.75" customHeight="1" x14ac:dyDescent="0.15">
      <c r="A23" s="199" t="s">
        <v>41</v>
      </c>
      <c r="B23" s="200"/>
      <c r="C23" s="201"/>
      <c r="D23" s="201"/>
      <c r="E23" s="201"/>
      <c r="F23" s="201"/>
      <c r="G23" s="201"/>
      <c r="H23" s="201"/>
      <c r="I23" s="201"/>
      <c r="J23" s="200"/>
      <c r="K23" s="200"/>
      <c r="L23" s="200"/>
      <c r="M23" s="200"/>
      <c r="N23" s="202"/>
      <c r="O23" s="192" t="str">
        <f>IF(SUM(O20:T22)=0,"",SUM(O20:T22))</f>
        <v/>
      </c>
      <c r="P23" s="193"/>
      <c r="Q23" s="193"/>
      <c r="R23" s="193"/>
      <c r="S23" s="193"/>
      <c r="T23" s="194"/>
      <c r="U23" s="33"/>
    </row>
    <row r="24" spans="1:22" ht="1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76"/>
      <c r="P24" s="76"/>
      <c r="Q24" s="76"/>
      <c r="R24" s="76"/>
      <c r="S24" s="76"/>
      <c r="T24" s="76"/>
      <c r="U24" s="38"/>
    </row>
    <row r="25" spans="1:22" s="2" customFormat="1" ht="18" customHeight="1" x14ac:dyDescent="0.15">
      <c r="A25" s="10" t="s">
        <v>138</v>
      </c>
      <c r="B25" s="1"/>
      <c r="C25" s="1"/>
      <c r="D25" s="1"/>
      <c r="E25" s="1"/>
      <c r="F25" s="1"/>
      <c r="G25" s="1"/>
      <c r="H25" s="1"/>
      <c r="I25" s="1"/>
      <c r="J25" s="9"/>
      <c r="K25" s="26"/>
      <c r="L25" s="4"/>
      <c r="M25" s="4"/>
    </row>
    <row r="26" spans="1:22" s="2" customFormat="1" ht="18" customHeight="1" x14ac:dyDescent="0.15">
      <c r="A26" s="10" t="s">
        <v>139</v>
      </c>
      <c r="B26" s="1"/>
      <c r="C26" s="1"/>
      <c r="D26" s="1"/>
      <c r="E26" s="1"/>
      <c r="F26" s="1"/>
      <c r="G26" s="1"/>
      <c r="H26" s="1"/>
      <c r="I26" s="1"/>
      <c r="J26" s="9"/>
      <c r="K26" s="26"/>
      <c r="L26" s="4"/>
      <c r="M26" s="4"/>
    </row>
    <row r="27" spans="1:22" ht="18.75" customHeight="1" x14ac:dyDescent="0.15">
      <c r="A27" s="198" t="s">
        <v>130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</row>
    <row r="28" spans="1:22" s="35" customFormat="1" ht="20.100000000000001" customHeight="1" x14ac:dyDescent="0.15"/>
    <row r="29" spans="1:22" ht="20.100000000000001" customHeight="1" thickBot="1" x14ac:dyDescent="0.2">
      <c r="A29" s="40" t="s">
        <v>85</v>
      </c>
    </row>
    <row r="30" spans="1:22" ht="17.100000000000001" customHeight="1" x14ac:dyDescent="0.15">
      <c r="A30" s="156" t="s">
        <v>105</v>
      </c>
      <c r="B30" s="195"/>
      <c r="C30" s="174" t="s">
        <v>90</v>
      </c>
      <c r="D30" s="175"/>
      <c r="E30" s="175"/>
      <c r="F30" s="175"/>
      <c r="G30" s="175"/>
      <c r="H30" s="175"/>
      <c r="I30" s="176"/>
      <c r="J30" s="185" t="s">
        <v>69</v>
      </c>
      <c r="K30" s="185"/>
      <c r="L30" s="185"/>
      <c r="M30" s="185"/>
      <c r="N30" s="186"/>
      <c r="O30" s="189" t="s">
        <v>70</v>
      </c>
      <c r="P30" s="185"/>
      <c r="Q30" s="185"/>
      <c r="R30" s="185"/>
      <c r="S30" s="185"/>
      <c r="T30" s="186"/>
      <c r="U30" s="153" t="s">
        <v>104</v>
      </c>
    </row>
    <row r="31" spans="1:22" ht="17.100000000000001" customHeight="1" x14ac:dyDescent="0.15">
      <c r="A31" s="158"/>
      <c r="B31" s="196"/>
      <c r="C31" s="177"/>
      <c r="D31" s="178"/>
      <c r="E31" s="178"/>
      <c r="F31" s="178"/>
      <c r="G31" s="178"/>
      <c r="H31" s="178"/>
      <c r="I31" s="179"/>
      <c r="J31" s="178"/>
      <c r="K31" s="178"/>
      <c r="L31" s="178"/>
      <c r="M31" s="178"/>
      <c r="N31" s="187"/>
      <c r="O31" s="190"/>
      <c r="P31" s="178"/>
      <c r="Q31" s="178"/>
      <c r="R31" s="178"/>
      <c r="S31" s="178"/>
      <c r="T31" s="187"/>
      <c r="U31" s="154"/>
    </row>
    <row r="32" spans="1:22" x14ac:dyDescent="0.15">
      <c r="A32" s="160"/>
      <c r="B32" s="197"/>
      <c r="C32" s="180"/>
      <c r="D32" s="181"/>
      <c r="E32" s="181"/>
      <c r="F32" s="181"/>
      <c r="G32" s="181"/>
      <c r="H32" s="181"/>
      <c r="I32" s="182"/>
      <c r="J32" s="181"/>
      <c r="K32" s="181"/>
      <c r="L32" s="181"/>
      <c r="M32" s="181"/>
      <c r="N32" s="188"/>
      <c r="O32" s="191"/>
      <c r="P32" s="181"/>
      <c r="Q32" s="181"/>
      <c r="R32" s="181"/>
      <c r="S32" s="181"/>
      <c r="T32" s="188"/>
      <c r="U32" s="155"/>
    </row>
    <row r="33" spans="1:22" ht="23.1" customHeight="1" x14ac:dyDescent="0.15">
      <c r="A33" s="29" t="s">
        <v>2</v>
      </c>
      <c r="B33" s="79" t="s">
        <v>94</v>
      </c>
      <c r="C33" s="247"/>
      <c r="D33" s="248"/>
      <c r="E33" s="248"/>
      <c r="F33" s="248"/>
      <c r="G33" s="248"/>
      <c r="H33" s="248"/>
      <c r="I33" s="249"/>
      <c r="J33" s="172">
        <v>27571</v>
      </c>
      <c r="K33" s="172"/>
      <c r="L33" s="172"/>
      <c r="M33" s="172"/>
      <c r="N33" s="173"/>
      <c r="O33" s="171" t="str">
        <f>IF(C33*J33=0,"",C33*J33)</f>
        <v/>
      </c>
      <c r="P33" s="172"/>
      <c r="Q33" s="172"/>
      <c r="R33" s="172"/>
      <c r="S33" s="172"/>
      <c r="T33" s="173"/>
      <c r="U33" s="30"/>
      <c r="V33" s="31"/>
    </row>
    <row r="34" spans="1:22" ht="23.1" customHeight="1" x14ac:dyDescent="0.15">
      <c r="A34" s="29" t="s">
        <v>112</v>
      </c>
      <c r="B34" s="80" t="s">
        <v>23</v>
      </c>
      <c r="C34" s="247"/>
      <c r="D34" s="248"/>
      <c r="E34" s="248"/>
      <c r="F34" s="248"/>
      <c r="G34" s="248"/>
      <c r="H34" s="248"/>
      <c r="I34" s="249"/>
      <c r="J34" s="172">
        <v>11200</v>
      </c>
      <c r="K34" s="172"/>
      <c r="L34" s="172"/>
      <c r="M34" s="172"/>
      <c r="N34" s="173"/>
      <c r="O34" s="171" t="str">
        <f>IF(C34*J34=0,"",C34*J34)</f>
        <v/>
      </c>
      <c r="P34" s="172"/>
      <c r="Q34" s="172"/>
      <c r="R34" s="172"/>
      <c r="S34" s="172"/>
      <c r="T34" s="173"/>
      <c r="U34" s="32"/>
      <c r="V34" s="31"/>
    </row>
    <row r="35" spans="1:22" ht="23.1" customHeight="1" x14ac:dyDescent="0.15">
      <c r="A35" s="29" t="s">
        <v>114</v>
      </c>
      <c r="B35" s="78" t="s">
        <v>23</v>
      </c>
      <c r="C35" s="247"/>
      <c r="D35" s="248"/>
      <c r="E35" s="248"/>
      <c r="F35" s="248"/>
      <c r="G35" s="248"/>
      <c r="H35" s="248"/>
      <c r="I35" s="249"/>
      <c r="J35" s="172">
        <v>2820</v>
      </c>
      <c r="K35" s="172"/>
      <c r="L35" s="172"/>
      <c r="M35" s="172"/>
      <c r="N35" s="173"/>
      <c r="O35" s="171" t="str">
        <f t="shared" ref="O35" si="2">IF(C35*J35=0,"",C35*J35)</f>
        <v/>
      </c>
      <c r="P35" s="172"/>
      <c r="Q35" s="172"/>
      <c r="R35" s="172"/>
      <c r="S35" s="172"/>
      <c r="T35" s="173"/>
      <c r="U35" s="32"/>
      <c r="V35" s="31"/>
    </row>
    <row r="36" spans="1:22" ht="23.1" customHeight="1" thickBot="1" x14ac:dyDescent="0.2">
      <c r="A36" s="29" t="s">
        <v>115</v>
      </c>
      <c r="B36" s="80" t="s">
        <v>23</v>
      </c>
      <c r="C36" s="250"/>
      <c r="D36" s="251"/>
      <c r="E36" s="251"/>
      <c r="F36" s="251"/>
      <c r="G36" s="251"/>
      <c r="H36" s="251"/>
      <c r="I36" s="252"/>
      <c r="J36" s="172">
        <v>1825</v>
      </c>
      <c r="K36" s="172"/>
      <c r="L36" s="172"/>
      <c r="M36" s="172"/>
      <c r="N36" s="173"/>
      <c r="O36" s="171" t="str">
        <f>IF(C36*J36=0,"",C36*J36)</f>
        <v/>
      </c>
      <c r="P36" s="172"/>
      <c r="Q36" s="172"/>
      <c r="R36" s="172"/>
      <c r="S36" s="172"/>
      <c r="T36" s="173"/>
      <c r="U36" s="32"/>
      <c r="V36" s="31"/>
    </row>
    <row r="37" spans="1:22" ht="23.1" customHeight="1" x14ac:dyDescent="0.15">
      <c r="A37" s="199" t="s">
        <v>41</v>
      </c>
      <c r="B37" s="200"/>
      <c r="C37" s="201"/>
      <c r="D37" s="201"/>
      <c r="E37" s="201"/>
      <c r="F37" s="201"/>
      <c r="G37" s="201"/>
      <c r="H37" s="201"/>
      <c r="I37" s="201"/>
      <c r="J37" s="200"/>
      <c r="K37" s="200"/>
      <c r="L37" s="200"/>
      <c r="M37" s="200"/>
      <c r="N37" s="202"/>
      <c r="O37" s="192" t="str">
        <f>IF(SUM(O33:T36)=0,"",SUM(O33:T36))</f>
        <v/>
      </c>
      <c r="P37" s="193"/>
      <c r="Q37" s="193"/>
      <c r="R37" s="193"/>
      <c r="S37" s="193"/>
      <c r="T37" s="194"/>
      <c r="U37" s="33"/>
    </row>
    <row r="38" spans="1:22" ht="22.5" customHeight="1" x14ac:dyDescent="0.15">
      <c r="A38" s="48"/>
      <c r="B38" s="4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  <c r="T38" s="39"/>
      <c r="U38" s="38"/>
    </row>
    <row r="39" spans="1:22" ht="24.95" customHeight="1" x14ac:dyDescent="0.15">
      <c r="A39" s="36" t="s">
        <v>34</v>
      </c>
    </row>
    <row r="40" spans="1:22" ht="20.100000000000001" customHeight="1" x14ac:dyDescent="0.15">
      <c r="A40" s="156" t="s">
        <v>105</v>
      </c>
      <c r="B40" s="157"/>
      <c r="C40" s="183" t="s">
        <v>93</v>
      </c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53" t="s">
        <v>104</v>
      </c>
    </row>
    <row r="41" spans="1:22" ht="20.100000000000001" customHeight="1" x14ac:dyDescent="0.15">
      <c r="A41" s="158"/>
      <c r="B41" s="159"/>
      <c r="C41" s="168" t="s">
        <v>19</v>
      </c>
      <c r="D41" s="169"/>
      <c r="E41" s="169"/>
      <c r="F41" s="169"/>
      <c r="G41" s="169"/>
      <c r="H41" s="170"/>
      <c r="I41" s="168" t="s">
        <v>25</v>
      </c>
      <c r="J41" s="169"/>
      <c r="K41" s="169"/>
      <c r="L41" s="169"/>
      <c r="M41" s="169"/>
      <c r="N41" s="170"/>
      <c r="O41" s="168" t="s">
        <v>26</v>
      </c>
      <c r="P41" s="169"/>
      <c r="Q41" s="169"/>
      <c r="R41" s="169"/>
      <c r="S41" s="169"/>
      <c r="T41" s="170"/>
      <c r="U41" s="154"/>
    </row>
    <row r="42" spans="1:22" ht="20.100000000000001" customHeight="1" x14ac:dyDescent="0.15">
      <c r="A42" s="160"/>
      <c r="B42" s="161"/>
      <c r="C42" s="167" t="s">
        <v>91</v>
      </c>
      <c r="D42" s="165"/>
      <c r="E42" s="165"/>
      <c r="F42" s="165" t="s">
        <v>92</v>
      </c>
      <c r="G42" s="165"/>
      <c r="H42" s="166"/>
      <c r="I42" s="167" t="s">
        <v>91</v>
      </c>
      <c r="J42" s="165"/>
      <c r="K42" s="165"/>
      <c r="L42" s="165" t="s">
        <v>92</v>
      </c>
      <c r="M42" s="165"/>
      <c r="N42" s="166"/>
      <c r="O42" s="167" t="s">
        <v>91</v>
      </c>
      <c r="P42" s="165"/>
      <c r="Q42" s="165"/>
      <c r="R42" s="165" t="s">
        <v>92</v>
      </c>
      <c r="S42" s="165"/>
      <c r="T42" s="166"/>
      <c r="U42" s="155"/>
    </row>
    <row r="43" spans="1:22" ht="30" customHeight="1" x14ac:dyDescent="0.15">
      <c r="A43" s="199"/>
      <c r="B43" s="202"/>
      <c r="C43" s="164"/>
      <c r="D43" s="162"/>
      <c r="E43" s="162"/>
      <c r="F43" s="162"/>
      <c r="G43" s="162"/>
      <c r="H43" s="163"/>
      <c r="I43" s="164"/>
      <c r="J43" s="162"/>
      <c r="K43" s="162"/>
      <c r="L43" s="162"/>
      <c r="M43" s="162"/>
      <c r="N43" s="163"/>
      <c r="O43" s="164"/>
      <c r="P43" s="162"/>
      <c r="Q43" s="162"/>
      <c r="R43" s="162"/>
      <c r="S43" s="162"/>
      <c r="T43" s="163"/>
      <c r="U43" s="57"/>
    </row>
    <row r="44" spans="1:22" ht="30" customHeight="1" x14ac:dyDescent="0.15">
      <c r="A44" s="199"/>
      <c r="B44" s="202"/>
      <c r="C44" s="164"/>
      <c r="D44" s="162"/>
      <c r="E44" s="162"/>
      <c r="F44" s="162"/>
      <c r="G44" s="162"/>
      <c r="H44" s="163"/>
      <c r="I44" s="164"/>
      <c r="J44" s="162"/>
      <c r="K44" s="162"/>
      <c r="L44" s="162"/>
      <c r="M44" s="162"/>
      <c r="N44" s="163"/>
      <c r="O44" s="164"/>
      <c r="P44" s="162"/>
      <c r="Q44" s="162"/>
      <c r="R44" s="162"/>
      <c r="S44" s="162"/>
      <c r="T44" s="163"/>
      <c r="U44" s="57"/>
    </row>
    <row r="45" spans="1:22" ht="30" customHeight="1" x14ac:dyDescent="0.15">
      <c r="A45" s="199"/>
      <c r="B45" s="202"/>
      <c r="C45" s="164"/>
      <c r="D45" s="162"/>
      <c r="E45" s="162"/>
      <c r="F45" s="162"/>
      <c r="G45" s="162"/>
      <c r="H45" s="163"/>
      <c r="I45" s="164"/>
      <c r="J45" s="162"/>
      <c r="K45" s="162"/>
      <c r="L45" s="162"/>
      <c r="M45" s="162"/>
      <c r="N45" s="163"/>
      <c r="O45" s="164"/>
      <c r="P45" s="162"/>
      <c r="Q45" s="162"/>
      <c r="R45" s="162"/>
      <c r="S45" s="162"/>
      <c r="T45" s="163"/>
      <c r="U45" s="57"/>
    </row>
    <row r="46" spans="1:22" ht="30" customHeight="1" x14ac:dyDescent="0.15">
      <c r="A46" s="199"/>
      <c r="B46" s="202"/>
      <c r="C46" s="164"/>
      <c r="D46" s="162"/>
      <c r="E46" s="162"/>
      <c r="F46" s="162"/>
      <c r="G46" s="162"/>
      <c r="H46" s="163"/>
      <c r="I46" s="164"/>
      <c r="J46" s="162"/>
      <c r="K46" s="162"/>
      <c r="L46" s="162"/>
      <c r="M46" s="162"/>
      <c r="N46" s="163"/>
      <c r="O46" s="164"/>
      <c r="P46" s="162"/>
      <c r="Q46" s="162"/>
      <c r="R46" s="162"/>
      <c r="S46" s="162"/>
      <c r="T46" s="163"/>
      <c r="U46" s="57"/>
    </row>
    <row r="47" spans="1:22" ht="30" customHeight="1" x14ac:dyDescent="0.15">
      <c r="A47" s="199"/>
      <c r="B47" s="202"/>
      <c r="C47" s="164"/>
      <c r="D47" s="162"/>
      <c r="E47" s="162"/>
      <c r="F47" s="162"/>
      <c r="G47" s="162"/>
      <c r="H47" s="163"/>
      <c r="I47" s="164"/>
      <c r="J47" s="162"/>
      <c r="K47" s="162"/>
      <c r="L47" s="162"/>
      <c r="M47" s="162"/>
      <c r="N47" s="163"/>
      <c r="O47" s="164"/>
      <c r="P47" s="162"/>
      <c r="Q47" s="162"/>
      <c r="R47" s="162"/>
      <c r="S47" s="162"/>
      <c r="T47" s="163"/>
      <c r="U47" s="37"/>
    </row>
    <row r="48" spans="1:22" ht="8.1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</sheetData>
  <mergeCells count="112">
    <mergeCell ref="A43:B43"/>
    <mergeCell ref="A44:B44"/>
    <mergeCell ref="A45:B45"/>
    <mergeCell ref="A46:B46"/>
    <mergeCell ref="A47:B47"/>
    <mergeCell ref="U17:U19"/>
    <mergeCell ref="A37:N37"/>
    <mergeCell ref="O37:T37"/>
    <mergeCell ref="O36:T36"/>
    <mergeCell ref="C36:I36"/>
    <mergeCell ref="J36:N36"/>
    <mergeCell ref="C44:E44"/>
    <mergeCell ref="F44:H44"/>
    <mergeCell ref="I44:K44"/>
    <mergeCell ref="L44:N44"/>
    <mergeCell ref="O44:Q44"/>
    <mergeCell ref="A17:B19"/>
    <mergeCell ref="C17:I19"/>
    <mergeCell ref="J17:N19"/>
    <mergeCell ref="O17:T19"/>
    <mergeCell ref="A23:N23"/>
    <mergeCell ref="C12:I12"/>
    <mergeCell ref="C13:I13"/>
    <mergeCell ref="O14:T14"/>
    <mergeCell ref="A14:N14"/>
    <mergeCell ref="O12:T12"/>
    <mergeCell ref="O13:T13"/>
    <mergeCell ref="J13:N13"/>
    <mergeCell ref="J35:N35"/>
    <mergeCell ref="O35:T35"/>
    <mergeCell ref="A27:U27"/>
    <mergeCell ref="A30:B32"/>
    <mergeCell ref="A1:U1"/>
    <mergeCell ref="U4:U6"/>
    <mergeCell ref="C4:I6"/>
    <mergeCell ref="J4:N6"/>
    <mergeCell ref="O4:T6"/>
    <mergeCell ref="A4:B6"/>
    <mergeCell ref="O10:T10"/>
    <mergeCell ref="O11:T11"/>
    <mergeCell ref="U30:U32"/>
    <mergeCell ref="J9:N9"/>
    <mergeCell ref="O7:T7"/>
    <mergeCell ref="J10:N10"/>
    <mergeCell ref="J11:N11"/>
    <mergeCell ref="J12:N12"/>
    <mergeCell ref="O8:T8"/>
    <mergeCell ref="O9:T9"/>
    <mergeCell ref="J7:N7"/>
    <mergeCell ref="J8:N8"/>
    <mergeCell ref="C7:I7"/>
    <mergeCell ref="C8:I8"/>
    <mergeCell ref="C9:I9"/>
    <mergeCell ref="C10:I10"/>
    <mergeCell ref="C11:I11"/>
    <mergeCell ref="I41:N41"/>
    <mergeCell ref="O41:T41"/>
    <mergeCell ref="O20:T20"/>
    <mergeCell ref="C20:I20"/>
    <mergeCell ref="J20:N20"/>
    <mergeCell ref="C22:I22"/>
    <mergeCell ref="J22:N22"/>
    <mergeCell ref="O22:T22"/>
    <mergeCell ref="C33:I33"/>
    <mergeCell ref="J33:N33"/>
    <mergeCell ref="O33:T33"/>
    <mergeCell ref="C34:I34"/>
    <mergeCell ref="J34:N34"/>
    <mergeCell ref="O34:T34"/>
    <mergeCell ref="C30:I32"/>
    <mergeCell ref="C40:T40"/>
    <mergeCell ref="C41:H41"/>
    <mergeCell ref="J30:N32"/>
    <mergeCell ref="O30:T32"/>
    <mergeCell ref="O23:T23"/>
    <mergeCell ref="C21:I21"/>
    <mergeCell ref="J21:N21"/>
    <mergeCell ref="O21:T21"/>
    <mergeCell ref="C35:I35"/>
    <mergeCell ref="I43:K43"/>
    <mergeCell ref="L43:N43"/>
    <mergeCell ref="O43:Q43"/>
    <mergeCell ref="R43:T43"/>
    <mergeCell ref="C42:E42"/>
    <mergeCell ref="F42:H42"/>
    <mergeCell ref="I42:K42"/>
    <mergeCell ref="L42:N42"/>
    <mergeCell ref="O42:Q42"/>
    <mergeCell ref="U40:U42"/>
    <mergeCell ref="A40:B42"/>
    <mergeCell ref="R46:T46"/>
    <mergeCell ref="C47:E47"/>
    <mergeCell ref="F47:H47"/>
    <mergeCell ref="I47:K47"/>
    <mergeCell ref="L47:N47"/>
    <mergeCell ref="O47:Q47"/>
    <mergeCell ref="R47:T47"/>
    <mergeCell ref="C46:E46"/>
    <mergeCell ref="F46:H46"/>
    <mergeCell ref="I46:K46"/>
    <mergeCell ref="L46:N46"/>
    <mergeCell ref="O46:Q46"/>
    <mergeCell ref="R44:T44"/>
    <mergeCell ref="C45:E45"/>
    <mergeCell ref="F45:H45"/>
    <mergeCell ref="I45:K45"/>
    <mergeCell ref="L45:N45"/>
    <mergeCell ref="O45:Q45"/>
    <mergeCell ref="R45:T45"/>
    <mergeCell ref="R42:T42"/>
    <mergeCell ref="C43:E43"/>
    <mergeCell ref="F43:H43"/>
  </mergeCells>
  <phoneticPr fontId="2"/>
  <printOptions horizontalCentered="1"/>
  <pageMargins left="0.78740157480314965" right="0.78740157480314965" top="0.98425196850393704" bottom="0.98425196850393704" header="0.78740157480314965" footer="0"/>
  <pageSetup paperSize="9" scale="91" orientation="landscape" blackAndWhite="1" r:id="rId1"/>
  <headerFooter>
    <oddHeader>&amp;L&amp;"ＭＳ 明朝,標準"&amp;12別記様式第２－１</oddHeader>
  </headerFooter>
  <rowBreaks count="1" manualBreakCount="1">
    <brk id="2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Normal="100" zoomScaleSheetLayoutView="100" workbookViewId="0">
      <selection activeCell="F5" sqref="F5"/>
    </sheetView>
  </sheetViews>
  <sheetFormatPr defaultColWidth="9" defaultRowHeight="14.25" x14ac:dyDescent="0.15"/>
  <cols>
    <col min="1" max="2" width="6.875" style="2" customWidth="1"/>
    <col min="3" max="3" width="7.625" style="2" customWidth="1"/>
    <col min="4" max="4" width="9.125" style="2" customWidth="1"/>
    <col min="5" max="5" width="6.75" style="2" customWidth="1"/>
    <col min="6" max="6" width="14.25" style="2" customWidth="1"/>
    <col min="7" max="7" width="6.875" style="2" customWidth="1"/>
    <col min="8" max="8" width="16" style="2" customWidth="1"/>
    <col min="9" max="9" width="11.125" style="2" customWidth="1"/>
    <col min="10" max="10" width="8" style="2" customWidth="1"/>
    <col min="11" max="11" width="14.125" style="2" bestFit="1" customWidth="1"/>
    <col min="12" max="12" width="13.5" style="2" customWidth="1"/>
    <col min="13" max="13" width="15" style="2" customWidth="1"/>
    <col min="14" max="14" width="8.875" style="2" customWidth="1"/>
    <col min="15" max="15" width="5.625" style="2" customWidth="1"/>
    <col min="16" max="16" width="10.5" style="2" bestFit="1" customWidth="1"/>
    <col min="17" max="16384" width="9" style="2"/>
  </cols>
  <sheetData>
    <row r="1" spans="1:16" ht="21.95" customHeight="1" x14ac:dyDescent="0.15">
      <c r="A1" s="230" t="s">
        <v>129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8"/>
      <c r="O1" s="8"/>
      <c r="P1" s="8"/>
    </row>
    <row r="2" spans="1:16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23" customFormat="1" ht="21.95" customHeight="1" thickBot="1" x14ac:dyDescent="0.2">
      <c r="A3" s="23" t="s">
        <v>54</v>
      </c>
    </row>
    <row r="4" spans="1:16" ht="45.95" customHeight="1" x14ac:dyDescent="0.15">
      <c r="A4" s="220" t="s">
        <v>42</v>
      </c>
      <c r="B4" s="220"/>
      <c r="C4" s="221" t="s">
        <v>98</v>
      </c>
      <c r="D4" s="222"/>
      <c r="E4" s="222"/>
      <c r="F4" s="82" t="s">
        <v>126</v>
      </c>
      <c r="G4" s="81" t="s">
        <v>87</v>
      </c>
      <c r="H4" s="83" t="s">
        <v>127</v>
      </c>
      <c r="I4" s="82" t="s">
        <v>101</v>
      </c>
      <c r="J4" s="81" t="s">
        <v>102</v>
      </c>
      <c r="K4" s="83" t="s">
        <v>88</v>
      </c>
      <c r="L4" s="99" t="s">
        <v>96</v>
      </c>
      <c r="M4" s="93" t="s">
        <v>97</v>
      </c>
    </row>
    <row r="5" spans="1:16" ht="21" customHeight="1" x14ac:dyDescent="0.15">
      <c r="A5" s="223" t="s">
        <v>43</v>
      </c>
      <c r="B5" s="223"/>
      <c r="C5" s="216" t="s">
        <v>116</v>
      </c>
      <c r="D5" s="217"/>
      <c r="E5" s="217"/>
      <c r="F5" s="253"/>
      <c r="G5" s="228">
        <v>74</v>
      </c>
      <c r="H5" s="203" t="str">
        <f>IF(SUM(F5:F6)=0,"",SUM(F5:F6)*G5*4*12)</f>
        <v/>
      </c>
      <c r="I5" s="112"/>
      <c r="J5" s="100">
        <f>ROUND($J$13*G5/SUM($G$5:$G$12),0)</f>
        <v>5239</v>
      </c>
      <c r="K5" s="88" t="str">
        <f t="shared" ref="K5:K12" si="0">IF(I5="","",I5*J5)</f>
        <v/>
      </c>
      <c r="L5" s="260"/>
      <c r="M5" s="94"/>
    </row>
    <row r="6" spans="1:16" ht="21" customHeight="1" x14ac:dyDescent="0.15">
      <c r="A6" s="223"/>
      <c r="B6" s="223"/>
      <c r="C6" s="218" t="s">
        <v>44</v>
      </c>
      <c r="D6" s="219"/>
      <c r="E6" s="219"/>
      <c r="F6" s="254"/>
      <c r="G6" s="229"/>
      <c r="H6" s="203"/>
      <c r="I6" s="111"/>
      <c r="J6" s="101">
        <f>ROUND($J$14*G5/SUM($G$5:$G$12),0)</f>
        <v>5222</v>
      </c>
      <c r="K6" s="89" t="str">
        <f t="shared" si="0"/>
        <v/>
      </c>
      <c r="L6" s="261"/>
      <c r="M6" s="95"/>
    </row>
    <row r="7" spans="1:16" ht="21" customHeight="1" x14ac:dyDescent="0.15">
      <c r="A7" s="223" t="s">
        <v>45</v>
      </c>
      <c r="B7" s="223"/>
      <c r="C7" s="216" t="s">
        <v>116</v>
      </c>
      <c r="D7" s="217"/>
      <c r="E7" s="217"/>
      <c r="F7" s="255"/>
      <c r="G7" s="228">
        <v>1</v>
      </c>
      <c r="H7" s="203" t="str">
        <f>IF(SUM(F7:F8)=0,"",SUM(F7:F8)*G7*4*12)</f>
        <v/>
      </c>
      <c r="I7" s="113"/>
      <c r="J7" s="102">
        <f>ROUND($J$13*G7/SUM($G$5:$G$12),0)</f>
        <v>71</v>
      </c>
      <c r="K7" s="90" t="str">
        <f t="shared" si="0"/>
        <v/>
      </c>
      <c r="L7" s="262"/>
      <c r="M7" s="96"/>
    </row>
    <row r="8" spans="1:16" ht="21" customHeight="1" x14ac:dyDescent="0.15">
      <c r="A8" s="223"/>
      <c r="B8" s="223"/>
      <c r="C8" s="218" t="s">
        <v>44</v>
      </c>
      <c r="D8" s="219"/>
      <c r="E8" s="219"/>
      <c r="F8" s="256"/>
      <c r="G8" s="229"/>
      <c r="H8" s="203"/>
      <c r="I8" s="114"/>
      <c r="J8" s="103">
        <f>ROUND($J$14*G7/SUM($G$5:$G$12),0)</f>
        <v>71</v>
      </c>
      <c r="K8" s="91" t="str">
        <f t="shared" si="0"/>
        <v/>
      </c>
      <c r="L8" s="263"/>
      <c r="M8" s="97"/>
    </row>
    <row r="9" spans="1:16" ht="21" customHeight="1" x14ac:dyDescent="0.15">
      <c r="A9" s="223" t="s">
        <v>117</v>
      </c>
      <c r="B9" s="223"/>
      <c r="C9" s="224" t="s">
        <v>46</v>
      </c>
      <c r="D9" s="225"/>
      <c r="E9" s="225"/>
      <c r="F9" s="257"/>
      <c r="G9" s="228">
        <v>16</v>
      </c>
      <c r="H9" s="203" t="str">
        <f>IF(SUM(F9:F10)=0,"",SUM(F9:F10)*G9*4*12)</f>
        <v/>
      </c>
      <c r="I9" s="112"/>
      <c r="J9" s="100">
        <f>ROUND($J$13*G9/SUM($G$5:$G$12),0)</f>
        <v>1133</v>
      </c>
      <c r="K9" s="88" t="str">
        <f t="shared" si="0"/>
        <v/>
      </c>
      <c r="L9" s="264"/>
      <c r="M9" s="94"/>
    </row>
    <row r="10" spans="1:16" ht="21" customHeight="1" x14ac:dyDescent="0.15">
      <c r="A10" s="223"/>
      <c r="B10" s="223"/>
      <c r="C10" s="226" t="s">
        <v>44</v>
      </c>
      <c r="D10" s="227"/>
      <c r="E10" s="227"/>
      <c r="F10" s="258"/>
      <c r="G10" s="229"/>
      <c r="H10" s="203"/>
      <c r="I10" s="115"/>
      <c r="J10" s="101">
        <f>ROUND($J$14*G9/SUM($G$5:$G$12),0)</f>
        <v>1129</v>
      </c>
      <c r="K10" s="89" t="str">
        <f t="shared" si="0"/>
        <v/>
      </c>
      <c r="L10" s="265"/>
      <c r="M10" s="95"/>
    </row>
    <row r="11" spans="1:16" ht="21" customHeight="1" x14ac:dyDescent="0.15">
      <c r="A11" s="223" t="s">
        <v>118</v>
      </c>
      <c r="B11" s="223"/>
      <c r="C11" s="216" t="s">
        <v>46</v>
      </c>
      <c r="D11" s="217"/>
      <c r="E11" s="217"/>
      <c r="F11" s="255"/>
      <c r="G11" s="228">
        <v>4</v>
      </c>
      <c r="H11" s="203" t="str">
        <f>IF(SUM(F11:F12)=0,"",SUM(F11:F12)*G11*4*12)</f>
        <v/>
      </c>
      <c r="I11" s="116"/>
      <c r="J11" s="102">
        <f>ROUND($J$13*G11/SUM($G$5:$G$12),0)</f>
        <v>283</v>
      </c>
      <c r="K11" s="90" t="str">
        <f t="shared" si="0"/>
        <v/>
      </c>
      <c r="L11" s="262"/>
      <c r="M11" s="96"/>
    </row>
    <row r="12" spans="1:16" ht="21" customHeight="1" thickBot="1" x14ac:dyDescent="0.2">
      <c r="A12" s="223"/>
      <c r="B12" s="223"/>
      <c r="C12" s="218" t="s">
        <v>44</v>
      </c>
      <c r="D12" s="219"/>
      <c r="E12" s="219"/>
      <c r="F12" s="259"/>
      <c r="G12" s="229"/>
      <c r="H12" s="203"/>
      <c r="I12" s="117"/>
      <c r="J12" s="103">
        <f>ROUND($J$14*G11/SUM($G$5:$G$12),0)</f>
        <v>282</v>
      </c>
      <c r="K12" s="91" t="str">
        <f t="shared" si="0"/>
        <v/>
      </c>
      <c r="L12" s="266"/>
      <c r="M12" s="97"/>
    </row>
    <row r="13" spans="1:16" ht="21" customHeight="1" x14ac:dyDescent="0.15">
      <c r="A13" s="60"/>
      <c r="B13" s="61"/>
      <c r="C13" s="61"/>
      <c r="D13" s="61"/>
      <c r="E13" s="62"/>
      <c r="F13" s="212" t="s">
        <v>100</v>
      </c>
      <c r="G13" s="213"/>
      <c r="H13" s="206" t="str">
        <f>IF(SUM(H5:H12)=0,"",SUM(H5:H12))</f>
        <v/>
      </c>
      <c r="I13" s="204" t="s">
        <v>99</v>
      </c>
      <c r="J13" s="104">
        <v>6726</v>
      </c>
      <c r="K13" s="85" t="str">
        <f>IF(SUM(K5,K7,K9,K11)=0,"",SUM(K5,K7,K9,K11))</f>
        <v/>
      </c>
      <c r="L13" s="207" t="s">
        <v>89</v>
      </c>
      <c r="M13" s="208"/>
    </row>
    <row r="14" spans="1:16" ht="21" customHeight="1" x14ac:dyDescent="0.15">
      <c r="A14" s="63"/>
      <c r="B14" s="64"/>
      <c r="C14" s="64"/>
      <c r="D14" s="64"/>
      <c r="E14" s="65"/>
      <c r="F14" s="214"/>
      <c r="G14" s="215"/>
      <c r="H14" s="206"/>
      <c r="I14" s="205"/>
      <c r="J14" s="105">
        <v>6704</v>
      </c>
      <c r="K14" s="86" t="str">
        <f>IF(SUM(K6,K8,K10,K12)=0,"",SUM(K6,K8,K10,K12))</f>
        <v/>
      </c>
      <c r="L14" s="207"/>
      <c r="M14" s="209"/>
    </row>
    <row r="15" spans="1:16" s="23" customFormat="1" ht="21" customHeight="1" x14ac:dyDescent="0.15">
      <c r="A15" s="231" t="s">
        <v>103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77" t="str">
        <f>IF(SUM(H13,K13:K14)=0,"",SUM(H13,K13:K14))</f>
        <v/>
      </c>
      <c r="L15" s="210"/>
      <c r="M15" s="211"/>
    </row>
    <row r="16" spans="1:16" x14ac:dyDescent="0.15">
      <c r="A16" s="67"/>
      <c r="B16" s="68"/>
      <c r="C16" s="69"/>
      <c r="D16" s="69"/>
      <c r="E16" s="69"/>
      <c r="F16" s="25"/>
      <c r="G16" s="24"/>
      <c r="H16" s="24"/>
      <c r="I16" s="24"/>
      <c r="J16" s="59"/>
    </row>
    <row r="17" spans="1:16" ht="18" customHeight="1" x14ac:dyDescent="0.15">
      <c r="A17" s="10" t="s">
        <v>133</v>
      </c>
      <c r="B17" s="1"/>
      <c r="C17" s="1"/>
      <c r="D17" s="1"/>
      <c r="E17" s="1"/>
      <c r="F17" s="1"/>
      <c r="G17" s="1"/>
      <c r="H17" s="1"/>
      <c r="I17" s="1"/>
      <c r="J17" s="9"/>
      <c r="K17" s="26"/>
      <c r="L17" s="4"/>
      <c r="M17" s="4"/>
    </row>
    <row r="18" spans="1:16" ht="18" customHeight="1" x14ac:dyDescent="0.15">
      <c r="A18" s="10" t="s">
        <v>134</v>
      </c>
      <c r="B18" s="1"/>
      <c r="C18" s="1"/>
      <c r="D18" s="1"/>
      <c r="E18" s="1"/>
      <c r="F18" s="1"/>
      <c r="G18" s="1"/>
      <c r="H18" s="1"/>
      <c r="I18" s="1"/>
      <c r="J18" s="9"/>
      <c r="K18" s="26"/>
      <c r="L18" s="4"/>
      <c r="M18" s="4"/>
    </row>
    <row r="19" spans="1:16" ht="18" customHeight="1" x14ac:dyDescent="0.15">
      <c r="A19" s="10" t="s">
        <v>135</v>
      </c>
      <c r="B19" s="1"/>
      <c r="C19" s="1"/>
      <c r="D19" s="1"/>
      <c r="E19" s="1"/>
      <c r="F19" s="1"/>
      <c r="G19" s="1"/>
      <c r="H19" s="1"/>
      <c r="I19" s="1"/>
      <c r="J19" s="9"/>
      <c r="K19" s="26"/>
      <c r="L19" s="4"/>
      <c r="M19" s="4"/>
    </row>
    <row r="20" spans="1:16" ht="18" customHeight="1" x14ac:dyDescent="0.15">
      <c r="A20" s="2" t="s">
        <v>137</v>
      </c>
      <c r="C20" s="3"/>
      <c r="D20" s="3"/>
      <c r="E20" s="3"/>
      <c r="F20" s="3"/>
      <c r="G20" s="3"/>
      <c r="H20" s="3"/>
      <c r="I20" s="3"/>
      <c r="J20" s="3"/>
      <c r="K20" s="4"/>
      <c r="L20" s="4"/>
    </row>
    <row r="21" spans="1:16" ht="18" customHeight="1" x14ac:dyDescent="0.15">
      <c r="A21" s="2" t="s">
        <v>136</v>
      </c>
      <c r="C21" s="3"/>
      <c r="D21" s="3"/>
      <c r="E21" s="3"/>
      <c r="F21" s="3"/>
      <c r="G21" s="3"/>
      <c r="H21" s="3"/>
      <c r="I21" s="3"/>
      <c r="J21" s="3"/>
      <c r="K21" s="4"/>
      <c r="L21" s="4"/>
    </row>
    <row r="22" spans="1:16" ht="21.95" customHeight="1" x14ac:dyDescent="0.15">
      <c r="A22" s="230" t="s">
        <v>129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8"/>
      <c r="O22" s="8"/>
      <c r="P22" s="8"/>
    </row>
    <row r="23" spans="1:16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21.95" customHeight="1" thickBot="1" x14ac:dyDescent="0.2">
      <c r="A24" s="23" t="s">
        <v>55</v>
      </c>
      <c r="B24" s="23"/>
      <c r="C24" s="23"/>
      <c r="D24" s="23"/>
      <c r="E24" s="23"/>
      <c r="F24" s="25"/>
      <c r="G24" s="25"/>
      <c r="H24" s="25"/>
      <c r="I24" s="25"/>
      <c r="J24" s="25"/>
      <c r="K24" s="23"/>
      <c r="L24" s="23"/>
    </row>
    <row r="25" spans="1:16" ht="45.95" customHeight="1" x14ac:dyDescent="0.15">
      <c r="A25" s="220" t="s">
        <v>42</v>
      </c>
      <c r="B25" s="220"/>
      <c r="C25" s="221" t="s">
        <v>98</v>
      </c>
      <c r="D25" s="222"/>
      <c r="E25" s="222"/>
      <c r="F25" s="82" t="s">
        <v>126</v>
      </c>
      <c r="G25" s="81" t="s">
        <v>87</v>
      </c>
      <c r="H25" s="83" t="s">
        <v>127</v>
      </c>
      <c r="I25" s="82" t="s">
        <v>101</v>
      </c>
      <c r="J25" s="81" t="s">
        <v>102</v>
      </c>
      <c r="K25" s="83" t="s">
        <v>88</v>
      </c>
      <c r="L25" s="99" t="s">
        <v>96</v>
      </c>
      <c r="M25" s="93" t="s">
        <v>97</v>
      </c>
    </row>
    <row r="26" spans="1:16" ht="21" customHeight="1" x14ac:dyDescent="0.15">
      <c r="A26" s="223" t="s">
        <v>43</v>
      </c>
      <c r="B26" s="223"/>
      <c r="C26" s="216" t="s">
        <v>116</v>
      </c>
      <c r="D26" s="217"/>
      <c r="E26" s="217"/>
      <c r="F26" s="267"/>
      <c r="G26" s="228">
        <v>10</v>
      </c>
      <c r="H26" s="203" t="str">
        <f>IF(SUM(F26:F27)=0,"",SUM(F26:F27)*G26*4*12)</f>
        <v/>
      </c>
      <c r="I26" s="267"/>
      <c r="J26" s="100">
        <f>ROUND($J$34*G26/SUM($G$26:$G$33),0)</f>
        <v>513</v>
      </c>
      <c r="K26" s="88" t="str">
        <f t="shared" ref="K26:K33" si="1">IF(I26="","",I26*J26)</f>
        <v/>
      </c>
      <c r="L26" s="272"/>
      <c r="M26" s="94"/>
    </row>
    <row r="27" spans="1:16" ht="21" customHeight="1" x14ac:dyDescent="0.15">
      <c r="A27" s="223"/>
      <c r="B27" s="223"/>
      <c r="C27" s="218" t="s">
        <v>44</v>
      </c>
      <c r="D27" s="219"/>
      <c r="E27" s="219"/>
      <c r="F27" s="268"/>
      <c r="G27" s="229"/>
      <c r="H27" s="203"/>
      <c r="I27" s="268"/>
      <c r="J27" s="101">
        <f>ROUND($J$35*G26/SUM($G$26:$G$33),0)-1</f>
        <v>515</v>
      </c>
      <c r="K27" s="89" t="str">
        <f t="shared" si="1"/>
        <v/>
      </c>
      <c r="L27" s="273"/>
      <c r="M27" s="95"/>
    </row>
    <row r="28" spans="1:16" ht="21" customHeight="1" x14ac:dyDescent="0.15">
      <c r="A28" s="223" t="s">
        <v>45</v>
      </c>
      <c r="B28" s="223"/>
      <c r="C28" s="224" t="s">
        <v>116</v>
      </c>
      <c r="D28" s="225"/>
      <c r="E28" s="225"/>
      <c r="F28" s="269"/>
      <c r="G28" s="228">
        <v>0</v>
      </c>
      <c r="H28" s="203" t="str">
        <f>IF(SUM(F28:F29)=0,"",SUM(F28:F29)*G28*4*12)</f>
        <v/>
      </c>
      <c r="I28" s="269"/>
      <c r="J28" s="102">
        <f>ROUND($J$34*G28/SUM($G$26:$G$33),0)</f>
        <v>0</v>
      </c>
      <c r="K28" s="90" t="str">
        <f t="shared" si="1"/>
        <v/>
      </c>
      <c r="L28" s="274"/>
      <c r="M28" s="96"/>
    </row>
    <row r="29" spans="1:16" ht="21" customHeight="1" x14ac:dyDescent="0.15">
      <c r="A29" s="223"/>
      <c r="B29" s="223"/>
      <c r="C29" s="226" t="s">
        <v>44</v>
      </c>
      <c r="D29" s="227"/>
      <c r="E29" s="227"/>
      <c r="F29" s="270"/>
      <c r="G29" s="229"/>
      <c r="H29" s="203"/>
      <c r="I29" s="270"/>
      <c r="J29" s="103">
        <f>ROUND($J$35*G28/SUM($G$26:$G$33),0)</f>
        <v>0</v>
      </c>
      <c r="K29" s="91" t="str">
        <f t="shared" si="1"/>
        <v/>
      </c>
      <c r="L29" s="275"/>
      <c r="M29" s="97"/>
    </row>
    <row r="30" spans="1:16" ht="21" customHeight="1" x14ac:dyDescent="0.15">
      <c r="A30" s="223" t="s">
        <v>117</v>
      </c>
      <c r="B30" s="223"/>
      <c r="C30" s="216" t="s">
        <v>46</v>
      </c>
      <c r="D30" s="217"/>
      <c r="E30" s="217"/>
      <c r="F30" s="267"/>
      <c r="G30" s="228">
        <v>14</v>
      </c>
      <c r="H30" s="203" t="str">
        <f>IF(SUM(F30:F31)=0,"",SUM(F30:F31)*G30*4*12)</f>
        <v/>
      </c>
      <c r="I30" s="267"/>
      <c r="J30" s="100">
        <f>ROUND($J$34*G30/SUM($G$26:$G$33),0)</f>
        <v>718</v>
      </c>
      <c r="K30" s="88" t="str">
        <f t="shared" si="1"/>
        <v/>
      </c>
      <c r="L30" s="272"/>
      <c r="M30" s="94"/>
    </row>
    <row r="31" spans="1:16" ht="21" customHeight="1" x14ac:dyDescent="0.15">
      <c r="A31" s="223"/>
      <c r="B31" s="223"/>
      <c r="C31" s="218" t="s">
        <v>44</v>
      </c>
      <c r="D31" s="219"/>
      <c r="E31" s="219"/>
      <c r="F31" s="268"/>
      <c r="G31" s="229"/>
      <c r="H31" s="203"/>
      <c r="I31" s="268"/>
      <c r="J31" s="101">
        <f>ROUND($J$35*G30/SUM($G$26:$G$33),0)</f>
        <v>722</v>
      </c>
      <c r="K31" s="89" t="str">
        <f t="shared" si="1"/>
        <v/>
      </c>
      <c r="L31" s="273"/>
      <c r="M31" s="95"/>
    </row>
    <row r="32" spans="1:16" ht="21" customHeight="1" x14ac:dyDescent="0.15">
      <c r="A32" s="223" t="s">
        <v>118</v>
      </c>
      <c r="B32" s="223"/>
      <c r="C32" s="224" t="s">
        <v>46</v>
      </c>
      <c r="D32" s="225"/>
      <c r="E32" s="225"/>
      <c r="F32" s="269"/>
      <c r="G32" s="228">
        <v>5</v>
      </c>
      <c r="H32" s="203" t="str">
        <f>IF(SUM(F32:F33)=0,"",SUM(F32:F33)*G32*4*12)</f>
        <v/>
      </c>
      <c r="I32" s="269"/>
      <c r="J32" s="102">
        <f>ROUND($J$34*G32/SUM($G$26:$G$33),0)</f>
        <v>256</v>
      </c>
      <c r="K32" s="90" t="str">
        <f t="shared" si="1"/>
        <v/>
      </c>
      <c r="L32" s="274"/>
      <c r="M32" s="96"/>
      <c r="O32" s="4"/>
    </row>
    <row r="33" spans="1:16" ht="21" customHeight="1" thickBot="1" x14ac:dyDescent="0.2">
      <c r="A33" s="223"/>
      <c r="B33" s="223"/>
      <c r="C33" s="226" t="s">
        <v>44</v>
      </c>
      <c r="D33" s="227"/>
      <c r="E33" s="227"/>
      <c r="F33" s="271"/>
      <c r="G33" s="229"/>
      <c r="H33" s="203"/>
      <c r="I33" s="271"/>
      <c r="J33" s="103">
        <f>ROUND($J$35*G32/SUM($G$26:$G$33),0)</f>
        <v>258</v>
      </c>
      <c r="K33" s="91" t="str">
        <f t="shared" si="1"/>
        <v/>
      </c>
      <c r="L33" s="276"/>
      <c r="M33" s="97"/>
      <c r="O33" s="4"/>
    </row>
    <row r="34" spans="1:16" ht="21" customHeight="1" x14ac:dyDescent="0.15">
      <c r="A34" s="60"/>
      <c r="B34" s="61"/>
      <c r="C34" s="61"/>
      <c r="D34" s="61"/>
      <c r="E34" s="62"/>
      <c r="F34" s="212" t="s">
        <v>100</v>
      </c>
      <c r="G34" s="213"/>
      <c r="H34" s="206" t="str">
        <f>IF(SUM(H26:H33)=0,"",SUM(H26:H33))</f>
        <v/>
      </c>
      <c r="I34" s="204" t="s">
        <v>99</v>
      </c>
      <c r="J34" s="104">
        <v>1487</v>
      </c>
      <c r="K34" s="85" t="str">
        <f>IF(SUM(K26,K28,K30,K32)=0,"",SUM(K26,K28,K30,K32))</f>
        <v/>
      </c>
      <c r="L34" s="207" t="s">
        <v>89</v>
      </c>
      <c r="M34" s="208"/>
    </row>
    <row r="35" spans="1:16" ht="21" customHeight="1" x14ac:dyDescent="0.15">
      <c r="A35" s="63"/>
      <c r="B35" s="64"/>
      <c r="C35" s="64"/>
      <c r="D35" s="64"/>
      <c r="E35" s="65"/>
      <c r="F35" s="214"/>
      <c r="G35" s="215"/>
      <c r="H35" s="206"/>
      <c r="I35" s="205"/>
      <c r="J35" s="105">
        <v>1495</v>
      </c>
      <c r="K35" s="86" t="str">
        <f>IF(SUM(K27,K29,K31,K33)=0,"",SUM(K27,K29,K31,K33))</f>
        <v/>
      </c>
      <c r="L35" s="207"/>
      <c r="M35" s="209"/>
    </row>
    <row r="36" spans="1:16" s="23" customFormat="1" ht="21" customHeight="1" x14ac:dyDescent="0.15">
      <c r="A36" s="231" t="s">
        <v>103</v>
      </c>
      <c r="B36" s="232"/>
      <c r="C36" s="232"/>
      <c r="D36" s="232"/>
      <c r="E36" s="232"/>
      <c r="F36" s="232"/>
      <c r="G36" s="232"/>
      <c r="H36" s="232"/>
      <c r="I36" s="232"/>
      <c r="J36" s="233"/>
      <c r="K36" s="87" t="str">
        <f>IF(SUM(H34,K34:K35)=0,"",SUM(H34,K34:K35))</f>
        <v/>
      </c>
      <c r="L36" s="210"/>
      <c r="M36" s="211"/>
    </row>
    <row r="37" spans="1:16" s="23" customFormat="1" x14ac:dyDescent="0.15">
      <c r="A37" s="67"/>
      <c r="B37" s="68"/>
      <c r="C37" s="69"/>
      <c r="D37" s="69"/>
      <c r="E37" s="69"/>
      <c r="F37" s="25"/>
      <c r="G37" s="11"/>
      <c r="H37" s="11"/>
      <c r="J37" s="66"/>
      <c r="K37" s="26"/>
      <c r="L37" s="27"/>
    </row>
    <row r="38" spans="1:16" s="23" customFormat="1" x14ac:dyDescent="0.15">
      <c r="A38" s="10"/>
      <c r="B38" s="11"/>
      <c r="C38" s="11"/>
      <c r="D38" s="11"/>
      <c r="E38" s="11"/>
      <c r="F38" s="11"/>
      <c r="G38" s="11"/>
      <c r="H38" s="11"/>
      <c r="J38" s="66"/>
      <c r="K38" s="26"/>
      <c r="L38" s="27"/>
    </row>
    <row r="39" spans="1:16" ht="21.95" customHeight="1" x14ac:dyDescent="0.15">
      <c r="A39" s="230" t="s">
        <v>129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8"/>
      <c r="O39" s="8"/>
      <c r="P39" s="8"/>
    </row>
    <row r="40" spans="1:16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21.95" customHeight="1" thickBot="1" x14ac:dyDescent="0.2">
      <c r="A41" s="23" t="s">
        <v>119</v>
      </c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</row>
    <row r="42" spans="1:16" ht="45.95" customHeight="1" x14ac:dyDescent="0.15">
      <c r="A42" s="220" t="s">
        <v>42</v>
      </c>
      <c r="B42" s="220"/>
      <c r="C42" s="221" t="s">
        <v>98</v>
      </c>
      <c r="D42" s="222"/>
      <c r="E42" s="222"/>
      <c r="F42" s="82" t="s">
        <v>126</v>
      </c>
      <c r="G42" s="81" t="s">
        <v>87</v>
      </c>
      <c r="H42" s="83" t="s">
        <v>127</v>
      </c>
      <c r="I42" s="82" t="s">
        <v>101</v>
      </c>
      <c r="J42" s="81" t="s">
        <v>102</v>
      </c>
      <c r="K42" s="83" t="s">
        <v>88</v>
      </c>
      <c r="L42" s="99" t="s">
        <v>96</v>
      </c>
      <c r="M42" s="93" t="s">
        <v>97</v>
      </c>
    </row>
    <row r="43" spans="1:16" ht="21" customHeight="1" x14ac:dyDescent="0.15">
      <c r="A43" s="223" t="s">
        <v>47</v>
      </c>
      <c r="B43" s="223"/>
      <c r="C43" s="216" t="s">
        <v>116</v>
      </c>
      <c r="D43" s="217"/>
      <c r="E43" s="217"/>
      <c r="F43" s="267"/>
      <c r="G43" s="228">
        <v>56</v>
      </c>
      <c r="H43" s="203" t="str">
        <f>IF(SUM(F43:F44)=0,"",SUM(F43:F44)*G43*4*12)</f>
        <v/>
      </c>
      <c r="I43" s="267"/>
      <c r="J43" s="107">
        <f>ROUND(($J$58-$J$57)*G43/SUM($G$43:$G$56),0)+1</f>
        <v>1725</v>
      </c>
      <c r="K43" s="88" t="str">
        <f>IF(I43="","",I43*J43)</f>
        <v/>
      </c>
      <c r="L43" s="267"/>
      <c r="M43" s="94"/>
    </row>
    <row r="44" spans="1:16" ht="21" customHeight="1" x14ac:dyDescent="0.15">
      <c r="A44" s="223"/>
      <c r="B44" s="223"/>
      <c r="C44" s="218" t="s">
        <v>48</v>
      </c>
      <c r="D44" s="219"/>
      <c r="E44" s="219"/>
      <c r="F44" s="268"/>
      <c r="G44" s="229"/>
      <c r="H44" s="203"/>
      <c r="I44" s="268"/>
      <c r="J44" s="108">
        <f>ROUND($J$59*G43/SUM($G$43:$G$56),0)</f>
        <v>2219</v>
      </c>
      <c r="K44" s="89" t="str">
        <f t="shared" ref="K44:K55" si="2">IF(I44="","",I44*J44)</f>
        <v/>
      </c>
      <c r="L44" s="268"/>
      <c r="M44" s="95"/>
    </row>
    <row r="45" spans="1:16" ht="21" customHeight="1" x14ac:dyDescent="0.15">
      <c r="A45" s="223" t="s">
        <v>45</v>
      </c>
      <c r="B45" s="223"/>
      <c r="C45" s="224" t="s">
        <v>49</v>
      </c>
      <c r="D45" s="225"/>
      <c r="E45" s="225"/>
      <c r="F45" s="269"/>
      <c r="G45" s="228">
        <v>9</v>
      </c>
      <c r="H45" s="203" t="str">
        <f>IF(SUM(F45:F46)=0,"",SUM(F45:F46)*G45*4*12)</f>
        <v/>
      </c>
      <c r="I45" s="269"/>
      <c r="J45" s="107">
        <f>ROUND(($J$58-$J$57)*G45/SUM($G$43:$G$56),0)</f>
        <v>277</v>
      </c>
      <c r="K45" s="90" t="str">
        <f t="shared" si="2"/>
        <v/>
      </c>
      <c r="L45" s="269"/>
      <c r="M45" s="96"/>
    </row>
    <row r="46" spans="1:16" ht="21" customHeight="1" x14ac:dyDescent="0.15">
      <c r="A46" s="223"/>
      <c r="B46" s="223"/>
      <c r="C46" s="226" t="s">
        <v>44</v>
      </c>
      <c r="D46" s="227"/>
      <c r="E46" s="227"/>
      <c r="F46" s="270"/>
      <c r="G46" s="229"/>
      <c r="H46" s="203"/>
      <c r="I46" s="270"/>
      <c r="J46" s="118">
        <f>ROUND($J$59*G45/SUM($G$43:$G$56),0)</f>
        <v>357</v>
      </c>
      <c r="K46" s="91" t="str">
        <f t="shared" si="2"/>
        <v/>
      </c>
      <c r="L46" s="270"/>
      <c r="M46" s="97"/>
    </row>
    <row r="47" spans="1:16" ht="21" customHeight="1" x14ac:dyDescent="0.15">
      <c r="A47" s="223" t="s">
        <v>117</v>
      </c>
      <c r="B47" s="223"/>
      <c r="C47" s="216" t="s">
        <v>116</v>
      </c>
      <c r="D47" s="217"/>
      <c r="E47" s="217"/>
      <c r="F47" s="267"/>
      <c r="G47" s="228">
        <v>17</v>
      </c>
      <c r="H47" s="203" t="str">
        <f>IF(SUM(F47:F48)=0,"",SUM(F47:F48)*G47*4*12)</f>
        <v/>
      </c>
      <c r="I47" s="267"/>
      <c r="J47" s="119">
        <f>ROUND(($J$58-$J$57)*G47/SUM($G$43:$G$56),0)</f>
        <v>523</v>
      </c>
      <c r="K47" s="88" t="str">
        <f t="shared" si="2"/>
        <v/>
      </c>
      <c r="L47" s="267"/>
      <c r="M47" s="94"/>
    </row>
    <row r="48" spans="1:16" ht="21" customHeight="1" x14ac:dyDescent="0.15">
      <c r="A48" s="223"/>
      <c r="B48" s="223"/>
      <c r="C48" s="218" t="s">
        <v>48</v>
      </c>
      <c r="D48" s="219"/>
      <c r="E48" s="219"/>
      <c r="F48" s="268"/>
      <c r="G48" s="229"/>
      <c r="H48" s="203"/>
      <c r="I48" s="268"/>
      <c r="J48" s="118">
        <f>ROUND($J$59*G47/SUM($G$43:$G$56),0)</f>
        <v>674</v>
      </c>
      <c r="K48" s="89" t="str">
        <f t="shared" si="2"/>
        <v/>
      </c>
      <c r="L48" s="268"/>
      <c r="M48" s="95"/>
    </row>
    <row r="49" spans="1:16" ht="21" customHeight="1" x14ac:dyDescent="0.15">
      <c r="A49" s="223" t="s">
        <v>120</v>
      </c>
      <c r="B49" s="223"/>
      <c r="C49" s="224" t="s">
        <v>50</v>
      </c>
      <c r="D49" s="225"/>
      <c r="E49" s="225"/>
      <c r="F49" s="269"/>
      <c r="G49" s="228">
        <v>2</v>
      </c>
      <c r="H49" s="203" t="str">
        <f>IF(SUM(F49:F50)=0,"",SUM(F49:F50)*G49*4*12)</f>
        <v/>
      </c>
      <c r="I49" s="269"/>
      <c r="J49" s="120">
        <f>ROUND(($J$58-$J$57)*G49/SUM($G$43:$G$56),0)</f>
        <v>62</v>
      </c>
      <c r="K49" s="90" t="str">
        <f t="shared" si="2"/>
        <v/>
      </c>
      <c r="L49" s="269"/>
      <c r="M49" s="96"/>
    </row>
    <row r="50" spans="1:16" ht="21" customHeight="1" x14ac:dyDescent="0.15">
      <c r="A50" s="223"/>
      <c r="B50" s="223"/>
      <c r="C50" s="226" t="s">
        <v>48</v>
      </c>
      <c r="D50" s="227"/>
      <c r="E50" s="227"/>
      <c r="F50" s="270"/>
      <c r="G50" s="229"/>
      <c r="H50" s="203"/>
      <c r="I50" s="270"/>
      <c r="J50" s="109">
        <f>ROUND($J$59*G49/SUM($G$43:$G$56),0)</f>
        <v>79</v>
      </c>
      <c r="K50" s="91" t="str">
        <f t="shared" si="2"/>
        <v/>
      </c>
      <c r="L50" s="270"/>
      <c r="M50" s="97"/>
    </row>
    <row r="51" spans="1:16" ht="21" customHeight="1" x14ac:dyDescent="0.15">
      <c r="A51" s="223" t="s">
        <v>118</v>
      </c>
      <c r="B51" s="223"/>
      <c r="C51" s="216" t="s">
        <v>46</v>
      </c>
      <c r="D51" s="217"/>
      <c r="E51" s="217"/>
      <c r="F51" s="267"/>
      <c r="G51" s="228">
        <v>5</v>
      </c>
      <c r="H51" s="203" t="str">
        <f>IF(SUM(F51:F52)=0,"",SUM(F51:F52)*G51*4*12)</f>
        <v/>
      </c>
      <c r="I51" s="267"/>
      <c r="J51" s="107">
        <f>ROUND(($J$58-$J$57)*G51/SUM($G$43:$G$56),0)</f>
        <v>154</v>
      </c>
      <c r="K51" s="88" t="str">
        <f t="shared" si="2"/>
        <v/>
      </c>
      <c r="L51" s="267"/>
      <c r="M51" s="94"/>
    </row>
    <row r="52" spans="1:16" ht="21" customHeight="1" x14ac:dyDescent="0.15">
      <c r="A52" s="223"/>
      <c r="B52" s="223"/>
      <c r="C52" s="218" t="s">
        <v>44</v>
      </c>
      <c r="D52" s="219"/>
      <c r="E52" s="219"/>
      <c r="F52" s="268"/>
      <c r="G52" s="229"/>
      <c r="H52" s="203"/>
      <c r="I52" s="268"/>
      <c r="J52" s="108">
        <f>ROUND($J$59*G51/SUM($G$43:$G$56),0)</f>
        <v>198</v>
      </c>
      <c r="K52" s="89" t="str">
        <f t="shared" si="2"/>
        <v/>
      </c>
      <c r="L52" s="268"/>
      <c r="M52" s="95"/>
    </row>
    <row r="53" spans="1:16" ht="21" customHeight="1" x14ac:dyDescent="0.15">
      <c r="A53" s="223" t="s">
        <v>121</v>
      </c>
      <c r="B53" s="223"/>
      <c r="C53" s="224" t="s">
        <v>46</v>
      </c>
      <c r="D53" s="225"/>
      <c r="E53" s="225"/>
      <c r="F53" s="269"/>
      <c r="G53" s="228">
        <v>7</v>
      </c>
      <c r="H53" s="203" t="str">
        <f>IF(SUM(F53:F54)=0,"",SUM(F53:F54)*G53*4*12)</f>
        <v/>
      </c>
      <c r="I53" s="269"/>
      <c r="J53" s="107">
        <f>ROUND(($J$58-$J$57)*G53/SUM($G$43:$G$56),0)-1</f>
        <v>215</v>
      </c>
      <c r="K53" s="90" t="str">
        <f t="shared" si="2"/>
        <v/>
      </c>
      <c r="L53" s="269"/>
      <c r="M53" s="96"/>
    </row>
    <row r="54" spans="1:16" ht="21" customHeight="1" x14ac:dyDescent="0.15">
      <c r="A54" s="223"/>
      <c r="B54" s="223"/>
      <c r="C54" s="226" t="s">
        <v>122</v>
      </c>
      <c r="D54" s="227"/>
      <c r="E54" s="227"/>
      <c r="F54" s="270"/>
      <c r="G54" s="229"/>
      <c r="H54" s="203"/>
      <c r="I54" s="270"/>
      <c r="J54" s="118">
        <f>ROUND($J$59*G53/SUM($G$43:$G$56),0)</f>
        <v>277</v>
      </c>
      <c r="K54" s="91" t="str">
        <f t="shared" si="2"/>
        <v/>
      </c>
      <c r="L54" s="270"/>
      <c r="M54" s="97"/>
    </row>
    <row r="55" spans="1:16" ht="21" customHeight="1" x14ac:dyDescent="0.15">
      <c r="A55" s="223" t="s">
        <v>123</v>
      </c>
      <c r="B55" s="223"/>
      <c r="C55" s="216" t="s">
        <v>124</v>
      </c>
      <c r="D55" s="217"/>
      <c r="E55" s="217"/>
      <c r="F55" s="267"/>
      <c r="G55" s="228">
        <v>3</v>
      </c>
      <c r="H55" s="203" t="str">
        <f>IF(SUM(F55:F56)=0,"",SUM(F55:F56)*G55*4*12)</f>
        <v/>
      </c>
      <c r="I55" s="267"/>
      <c r="J55" s="120">
        <f>ROUND(($J$58-$J$57)*G55/SUM($G$43:$G$56),0)</f>
        <v>92</v>
      </c>
      <c r="K55" s="88" t="str">
        <f t="shared" si="2"/>
        <v/>
      </c>
      <c r="L55" s="267"/>
      <c r="M55" s="94"/>
    </row>
    <row r="56" spans="1:16" ht="21" customHeight="1" x14ac:dyDescent="0.15">
      <c r="A56" s="223"/>
      <c r="B56" s="223"/>
      <c r="C56" s="218" t="s">
        <v>122</v>
      </c>
      <c r="D56" s="219"/>
      <c r="E56" s="219"/>
      <c r="F56" s="268"/>
      <c r="G56" s="238"/>
      <c r="H56" s="203"/>
      <c r="I56" s="268"/>
      <c r="J56" s="108">
        <f>ROUND($J$59*G55/SUM($G$43:$G$56),0)</f>
        <v>119</v>
      </c>
      <c r="K56" s="92" t="str">
        <f>IF(I56="","",I56*J56)</f>
        <v/>
      </c>
      <c r="L56" s="268"/>
      <c r="M56" s="95"/>
    </row>
    <row r="57" spans="1:16" ht="21" customHeight="1" thickBot="1" x14ac:dyDescent="0.2">
      <c r="A57" s="234" t="s">
        <v>86</v>
      </c>
      <c r="B57" s="235"/>
      <c r="C57" s="236" t="s">
        <v>125</v>
      </c>
      <c r="D57" s="237"/>
      <c r="E57" s="237"/>
      <c r="F57" s="277"/>
      <c r="G57" s="106">
        <v>45</v>
      </c>
      <c r="H57" s="84" t="str">
        <f>IF(SUM(F57)=0,"",SUM(F57)*G57*12)</f>
        <v/>
      </c>
      <c r="I57" s="277"/>
      <c r="J57" s="110">
        <v>923</v>
      </c>
      <c r="K57" s="88" t="str">
        <f>IF(I57="","",I57*J57)</f>
        <v/>
      </c>
      <c r="L57" s="277"/>
      <c r="M57" s="98" t="s">
        <v>132</v>
      </c>
      <c r="N57" s="58"/>
      <c r="O57" s="58"/>
      <c r="P57" s="58"/>
    </row>
    <row r="58" spans="1:16" ht="21" customHeight="1" x14ac:dyDescent="0.15">
      <c r="A58" s="60"/>
      <c r="B58" s="61"/>
      <c r="C58" s="61"/>
      <c r="D58" s="61"/>
      <c r="E58" s="61"/>
      <c r="F58" s="212" t="s">
        <v>128</v>
      </c>
      <c r="G58" s="213"/>
      <c r="H58" s="206" t="str">
        <f>IF(SUM(H43:H57)=0,"",SUM(H43:H57))</f>
        <v/>
      </c>
      <c r="I58" s="204" t="s">
        <v>99</v>
      </c>
      <c r="J58" s="104">
        <v>3971</v>
      </c>
      <c r="K58" s="85" t="str">
        <f>IF(SUM(K55,K53,K51,K49,K47,K45,K43,K57)=0,"",SUM(K55,K53,K51,K49,K47,K45,K43,K57))</f>
        <v/>
      </c>
      <c r="L58" s="207" t="s">
        <v>89</v>
      </c>
      <c r="M58" s="208"/>
      <c r="P58" s="58"/>
    </row>
    <row r="59" spans="1:16" ht="21" customHeight="1" x14ac:dyDescent="0.15">
      <c r="A59" s="63"/>
      <c r="B59" s="64"/>
      <c r="C59" s="64"/>
      <c r="D59" s="64"/>
      <c r="E59" s="64"/>
      <c r="F59" s="214"/>
      <c r="G59" s="215"/>
      <c r="H59" s="206"/>
      <c r="I59" s="205"/>
      <c r="J59" s="105">
        <v>3923</v>
      </c>
      <c r="K59" s="86" t="str">
        <f>IF(SUM(K56,K54,K52,K50,K48,K46,K44)=0,"",SUM(K56,K54,K52,K50,K48,K46,K44))</f>
        <v/>
      </c>
      <c r="L59" s="207"/>
      <c r="M59" s="209"/>
    </row>
    <row r="60" spans="1:16" ht="21" customHeight="1" x14ac:dyDescent="0.15">
      <c r="A60" s="231" t="s">
        <v>103</v>
      </c>
      <c r="B60" s="232"/>
      <c r="C60" s="232"/>
      <c r="D60" s="232"/>
      <c r="E60" s="232"/>
      <c r="F60" s="232"/>
      <c r="G60" s="232"/>
      <c r="H60" s="232"/>
      <c r="I60" s="232"/>
      <c r="J60" s="232"/>
      <c r="K60" s="77" t="str">
        <f>IF(SUM(H58,K58:K59)=0,"",SUM(H58,K58:K59))</f>
        <v/>
      </c>
      <c r="L60" s="210"/>
      <c r="M60" s="211"/>
    </row>
    <row r="61" spans="1:16" x14ac:dyDescent="0.15">
      <c r="A61" s="67"/>
      <c r="B61" s="68"/>
      <c r="C61" s="69"/>
      <c r="D61" s="69"/>
      <c r="E61" s="69"/>
      <c r="F61" s="25"/>
      <c r="G61" s="1"/>
      <c r="H61" s="1"/>
      <c r="I61" s="1"/>
      <c r="J61" s="9"/>
      <c r="K61" s="26"/>
      <c r="L61" s="4"/>
      <c r="M61" s="4"/>
    </row>
    <row r="62" spans="1:16" x14ac:dyDescent="0.15">
      <c r="C62" s="3"/>
      <c r="D62" s="3"/>
      <c r="E62" s="3"/>
      <c r="F62" s="3"/>
      <c r="G62" s="3"/>
      <c r="H62" s="3"/>
      <c r="I62" s="3"/>
      <c r="J62" s="3"/>
      <c r="K62" s="4"/>
      <c r="L62" s="4"/>
    </row>
    <row r="63" spans="1:16" x14ac:dyDescent="0.15">
      <c r="C63" s="3"/>
      <c r="D63" s="3"/>
      <c r="E63" s="3"/>
      <c r="F63" s="3"/>
      <c r="G63" s="3"/>
      <c r="H63" s="3"/>
      <c r="I63" s="3"/>
      <c r="J63" s="3"/>
      <c r="K63" s="4"/>
      <c r="L63" s="4"/>
    </row>
  </sheetData>
  <mergeCells count="101">
    <mergeCell ref="A60:J60"/>
    <mergeCell ref="A49:B50"/>
    <mergeCell ref="C49:E49"/>
    <mergeCell ref="C50:E50"/>
    <mergeCell ref="A51:B52"/>
    <mergeCell ref="G49:G50"/>
    <mergeCell ref="C56:E56"/>
    <mergeCell ref="A57:B57"/>
    <mergeCell ref="C57:E57"/>
    <mergeCell ref="F58:G59"/>
    <mergeCell ref="H49:H50"/>
    <mergeCell ref="H51:H52"/>
    <mergeCell ref="H53:H54"/>
    <mergeCell ref="H55:H56"/>
    <mergeCell ref="A55:B56"/>
    <mergeCell ref="C55:E55"/>
    <mergeCell ref="C51:E51"/>
    <mergeCell ref="C52:E52"/>
    <mergeCell ref="A53:B54"/>
    <mergeCell ref="C53:E53"/>
    <mergeCell ref="C54:E54"/>
    <mergeCell ref="G55:G56"/>
    <mergeCell ref="G51:G52"/>
    <mergeCell ref="A1:M1"/>
    <mergeCell ref="A15:J15"/>
    <mergeCell ref="A36:J36"/>
    <mergeCell ref="C8:E8"/>
    <mergeCell ref="A9:B10"/>
    <mergeCell ref="C9:E9"/>
    <mergeCell ref="C10:E10"/>
    <mergeCell ref="G26:G27"/>
    <mergeCell ref="G28:G29"/>
    <mergeCell ref="G5:G6"/>
    <mergeCell ref="G7:G8"/>
    <mergeCell ref="G9:G10"/>
    <mergeCell ref="A28:B29"/>
    <mergeCell ref="C28:E28"/>
    <mergeCell ref="A4:B4"/>
    <mergeCell ref="C4:E4"/>
    <mergeCell ref="G30:G31"/>
    <mergeCell ref="G32:G33"/>
    <mergeCell ref="A32:B33"/>
    <mergeCell ref="C32:E32"/>
    <mergeCell ref="C33:E33"/>
    <mergeCell ref="H5:H6"/>
    <mergeCell ref="H7:H8"/>
    <mergeCell ref="H9:H10"/>
    <mergeCell ref="A5:B6"/>
    <mergeCell ref="C5:E5"/>
    <mergeCell ref="C6:E6"/>
    <mergeCell ref="A7:B8"/>
    <mergeCell ref="C7:E7"/>
    <mergeCell ref="G11:G12"/>
    <mergeCell ref="A30:B31"/>
    <mergeCell ref="C30:E30"/>
    <mergeCell ref="C31:E31"/>
    <mergeCell ref="C11:E11"/>
    <mergeCell ref="C12:E12"/>
    <mergeCell ref="A25:B25"/>
    <mergeCell ref="C25:E25"/>
    <mergeCell ref="A26:B27"/>
    <mergeCell ref="C26:E26"/>
    <mergeCell ref="C27:E27"/>
    <mergeCell ref="C29:E29"/>
    <mergeCell ref="A11:B12"/>
    <mergeCell ref="A22:M22"/>
    <mergeCell ref="C47:E47"/>
    <mergeCell ref="C48:E48"/>
    <mergeCell ref="A42:B42"/>
    <mergeCell ref="C42:E42"/>
    <mergeCell ref="A43:B44"/>
    <mergeCell ref="C43:E43"/>
    <mergeCell ref="C44:E44"/>
    <mergeCell ref="A45:B46"/>
    <mergeCell ref="C45:E45"/>
    <mergeCell ref="C46:E46"/>
    <mergeCell ref="A47:B48"/>
    <mergeCell ref="H11:H12"/>
    <mergeCell ref="I13:I14"/>
    <mergeCell ref="H13:H14"/>
    <mergeCell ref="L58:M60"/>
    <mergeCell ref="L34:M36"/>
    <mergeCell ref="L13:M15"/>
    <mergeCell ref="I58:I59"/>
    <mergeCell ref="F34:G35"/>
    <mergeCell ref="I34:I35"/>
    <mergeCell ref="F13:G14"/>
    <mergeCell ref="H58:H59"/>
    <mergeCell ref="H26:H27"/>
    <mergeCell ref="H28:H29"/>
    <mergeCell ref="H30:H31"/>
    <mergeCell ref="H32:H33"/>
    <mergeCell ref="H34:H35"/>
    <mergeCell ref="H43:H44"/>
    <mergeCell ref="H45:H46"/>
    <mergeCell ref="H47:H48"/>
    <mergeCell ref="G43:G44"/>
    <mergeCell ref="G45:G46"/>
    <mergeCell ref="G47:G48"/>
    <mergeCell ref="G53:G54"/>
    <mergeCell ref="A39:M39"/>
  </mergeCells>
  <phoneticPr fontId="5"/>
  <printOptions horizontalCentered="1"/>
  <pageMargins left="0.59055118110236227" right="0.59055118110236227" top="0.98425196850393704" bottom="0.78740157480314965" header="0.59055118110236227" footer="0"/>
  <pageSetup paperSize="9" scale="93" orientation="landscape" blackAndWhite="1" r:id="rId1"/>
  <headerFooter>
    <oddHeader>&amp;L&amp;"ＭＳ 明朝,標準"&amp;12別記様式第２－２</oddHeader>
  </headerFooter>
  <rowBreaks count="2" manualBreakCount="2">
    <brk id="21" max="12" man="1"/>
    <brk id="3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view="pageBreakPreview" zoomScale="85" zoomScaleNormal="100" zoomScaleSheetLayoutView="85" workbookViewId="0">
      <pane ySplit="4" topLeftCell="A5" activePane="bottomLeft" state="frozen"/>
      <selection activeCell="K27" sqref="K27"/>
      <selection pane="bottomLeft" activeCell="B5" sqref="B5"/>
    </sheetView>
  </sheetViews>
  <sheetFormatPr defaultColWidth="9" defaultRowHeight="14.25" x14ac:dyDescent="0.15"/>
  <cols>
    <col min="1" max="1" width="21.875" style="28" customWidth="1"/>
    <col min="2" max="2" width="13" style="28" customWidth="1"/>
    <col min="3" max="3" width="11.625" style="28" customWidth="1"/>
    <col min="4" max="4" width="12.75" style="28" bestFit="1" customWidth="1"/>
    <col min="5" max="5" width="11.625" style="28" customWidth="1"/>
    <col min="6" max="6" width="12.5" style="28" bestFit="1" customWidth="1"/>
    <col min="7" max="7" width="11.625" style="28" customWidth="1"/>
    <col min="8" max="8" width="12.5" style="28" bestFit="1" customWidth="1"/>
    <col min="9" max="9" width="13.625" style="28" customWidth="1"/>
    <col min="10" max="16384" width="9" style="28"/>
  </cols>
  <sheetData>
    <row r="1" spans="1:9" ht="21.95" customHeight="1" x14ac:dyDescent="0.15">
      <c r="A1" s="198" t="s">
        <v>56</v>
      </c>
      <c r="B1" s="198"/>
      <c r="C1" s="198"/>
      <c r="D1" s="198"/>
      <c r="E1" s="198"/>
      <c r="F1" s="198"/>
      <c r="G1" s="198"/>
      <c r="H1" s="198"/>
      <c r="I1" s="198"/>
    </row>
    <row r="2" spans="1:9" ht="15" thickBot="1" x14ac:dyDescent="0.2"/>
    <row r="3" spans="1:9" ht="35.1" customHeight="1" x14ac:dyDescent="0.15">
      <c r="A3" s="243" t="s">
        <v>4</v>
      </c>
      <c r="B3" s="244" t="s">
        <v>95</v>
      </c>
      <c r="C3" s="184" t="s">
        <v>73</v>
      </c>
      <c r="D3" s="246"/>
      <c r="E3" s="183" t="s">
        <v>84</v>
      </c>
      <c r="F3" s="246"/>
      <c r="G3" s="183" t="s">
        <v>74</v>
      </c>
      <c r="H3" s="246"/>
      <c r="I3" s="242" t="s">
        <v>20</v>
      </c>
    </row>
    <row r="4" spans="1:9" ht="35.1" customHeight="1" x14ac:dyDescent="0.15">
      <c r="A4" s="243"/>
      <c r="B4" s="245"/>
      <c r="C4" s="72" t="s">
        <v>75</v>
      </c>
      <c r="D4" s="41" t="s">
        <v>80</v>
      </c>
      <c r="E4" s="49" t="s">
        <v>76</v>
      </c>
      <c r="F4" s="41" t="s">
        <v>79</v>
      </c>
      <c r="G4" s="49" t="s">
        <v>77</v>
      </c>
      <c r="H4" s="41" t="s">
        <v>78</v>
      </c>
      <c r="I4" s="242"/>
    </row>
    <row r="5" spans="1:9" ht="20.100000000000001" customHeight="1" x14ac:dyDescent="0.15">
      <c r="A5" s="123" t="s">
        <v>5</v>
      </c>
      <c r="B5" s="278"/>
      <c r="C5" s="125">
        <v>1062</v>
      </c>
      <c r="D5" s="75" t="str">
        <f>IF($B5*C5=0,"",$B5*C5)</f>
        <v/>
      </c>
      <c r="E5" s="121"/>
      <c r="F5" s="75" t="str">
        <f>IF($B5*E5=0,"",$B5*E5)</f>
        <v/>
      </c>
      <c r="G5" s="121"/>
      <c r="H5" s="75" t="str">
        <f>IF($B5*G5=0,"",$B5*G5)</f>
        <v/>
      </c>
      <c r="I5" s="305"/>
    </row>
    <row r="6" spans="1:9" ht="20.100000000000001" customHeight="1" x14ac:dyDescent="0.15">
      <c r="A6" s="123" t="s">
        <v>22</v>
      </c>
      <c r="B6" s="278"/>
      <c r="C6" s="125">
        <v>1526</v>
      </c>
      <c r="D6" s="75" t="str">
        <f t="shared" ref="D6:D33" si="0">IF(B6*C6=0,"",B6*C6)</f>
        <v/>
      </c>
      <c r="E6" s="121">
        <v>8</v>
      </c>
      <c r="F6" s="75" t="str">
        <f t="shared" ref="F6:F33" si="1">IF($B6*E6=0,"",$B6*E6)</f>
        <v/>
      </c>
      <c r="G6" s="121"/>
      <c r="H6" s="75" t="str">
        <f t="shared" ref="H6:H33" si="2">IF($B6*G6=0,"",$B6*G6)</f>
        <v/>
      </c>
      <c r="I6" s="305"/>
    </row>
    <row r="7" spans="1:9" ht="20.100000000000001" customHeight="1" x14ac:dyDescent="0.15">
      <c r="A7" s="123" t="s">
        <v>27</v>
      </c>
      <c r="B7" s="278"/>
      <c r="C7" s="125">
        <v>1248</v>
      </c>
      <c r="D7" s="75" t="str">
        <f t="shared" si="0"/>
        <v/>
      </c>
      <c r="E7" s="121">
        <v>8</v>
      </c>
      <c r="F7" s="75" t="str">
        <f t="shared" si="1"/>
        <v/>
      </c>
      <c r="G7" s="121"/>
      <c r="H7" s="75" t="str">
        <f t="shared" si="2"/>
        <v/>
      </c>
      <c r="I7" s="305"/>
    </row>
    <row r="8" spans="1:9" ht="20.100000000000001" customHeight="1" x14ac:dyDescent="0.15">
      <c r="A8" s="123" t="s">
        <v>6</v>
      </c>
      <c r="B8" s="278"/>
      <c r="C8" s="125">
        <v>104</v>
      </c>
      <c r="D8" s="75" t="str">
        <f t="shared" si="0"/>
        <v/>
      </c>
      <c r="E8" s="121"/>
      <c r="F8" s="75" t="str">
        <f t="shared" si="1"/>
        <v/>
      </c>
      <c r="G8" s="121"/>
      <c r="H8" s="75" t="str">
        <f t="shared" si="2"/>
        <v/>
      </c>
      <c r="I8" s="305"/>
    </row>
    <row r="9" spans="1:9" ht="20.100000000000001" customHeight="1" x14ac:dyDescent="0.15">
      <c r="A9" s="123" t="s">
        <v>28</v>
      </c>
      <c r="B9" s="278"/>
      <c r="C9" s="125">
        <v>44</v>
      </c>
      <c r="D9" s="75" t="str">
        <f t="shared" si="0"/>
        <v/>
      </c>
      <c r="E9" s="121"/>
      <c r="F9" s="75" t="str">
        <f t="shared" si="1"/>
        <v/>
      </c>
      <c r="G9" s="121"/>
      <c r="H9" s="75" t="str">
        <f t="shared" si="2"/>
        <v/>
      </c>
      <c r="I9" s="305"/>
    </row>
    <row r="10" spans="1:9" ht="20.100000000000001" customHeight="1" x14ac:dyDescent="0.15">
      <c r="A10" s="123" t="s">
        <v>7</v>
      </c>
      <c r="B10" s="278"/>
      <c r="C10" s="125"/>
      <c r="D10" s="75" t="str">
        <f t="shared" si="0"/>
        <v/>
      </c>
      <c r="E10" s="121"/>
      <c r="F10" s="75" t="str">
        <f t="shared" si="1"/>
        <v/>
      </c>
      <c r="G10" s="121"/>
      <c r="H10" s="75" t="str">
        <f t="shared" si="2"/>
        <v/>
      </c>
      <c r="I10" s="305"/>
    </row>
    <row r="11" spans="1:9" ht="20.100000000000001" customHeight="1" x14ac:dyDescent="0.15">
      <c r="A11" s="123" t="s">
        <v>8</v>
      </c>
      <c r="B11" s="278"/>
      <c r="C11" s="125"/>
      <c r="D11" s="75" t="str">
        <f t="shared" si="0"/>
        <v/>
      </c>
      <c r="E11" s="121"/>
      <c r="F11" s="75" t="str">
        <f t="shared" si="1"/>
        <v/>
      </c>
      <c r="G11" s="121"/>
      <c r="H11" s="75" t="str">
        <f t="shared" si="2"/>
        <v/>
      </c>
      <c r="I11" s="305"/>
    </row>
    <row r="12" spans="1:9" ht="20.100000000000001" customHeight="1" x14ac:dyDescent="0.15">
      <c r="A12" s="123" t="s">
        <v>9</v>
      </c>
      <c r="B12" s="278"/>
      <c r="C12" s="125"/>
      <c r="D12" s="75" t="str">
        <f t="shared" si="0"/>
        <v/>
      </c>
      <c r="E12" s="121"/>
      <c r="F12" s="75" t="str">
        <f t="shared" si="1"/>
        <v/>
      </c>
      <c r="G12" s="121"/>
      <c r="H12" s="75" t="str">
        <f t="shared" si="2"/>
        <v/>
      </c>
      <c r="I12" s="305"/>
    </row>
    <row r="13" spans="1:9" ht="20.100000000000001" customHeight="1" x14ac:dyDescent="0.15">
      <c r="A13" s="124" t="s">
        <v>29</v>
      </c>
      <c r="B13" s="278"/>
      <c r="C13" s="125">
        <v>316</v>
      </c>
      <c r="D13" s="75" t="str">
        <f t="shared" si="0"/>
        <v/>
      </c>
      <c r="E13" s="121"/>
      <c r="F13" s="75" t="str">
        <f t="shared" si="1"/>
        <v/>
      </c>
      <c r="G13" s="121"/>
      <c r="H13" s="75" t="str">
        <f t="shared" si="2"/>
        <v/>
      </c>
      <c r="I13" s="305"/>
    </row>
    <row r="14" spans="1:9" ht="20.100000000000001" customHeight="1" x14ac:dyDescent="0.15">
      <c r="A14" s="123" t="s">
        <v>10</v>
      </c>
      <c r="B14" s="278"/>
      <c r="C14" s="125"/>
      <c r="D14" s="75" t="str">
        <f t="shared" si="0"/>
        <v/>
      </c>
      <c r="E14" s="121"/>
      <c r="F14" s="75" t="str">
        <f t="shared" si="1"/>
        <v/>
      </c>
      <c r="G14" s="121"/>
      <c r="H14" s="75" t="str">
        <f t="shared" si="2"/>
        <v/>
      </c>
      <c r="I14" s="305"/>
    </row>
    <row r="15" spans="1:9" ht="20.100000000000001" customHeight="1" x14ac:dyDescent="0.15">
      <c r="A15" s="123" t="s">
        <v>11</v>
      </c>
      <c r="B15" s="278"/>
      <c r="C15" s="125"/>
      <c r="D15" s="75" t="str">
        <f t="shared" si="0"/>
        <v/>
      </c>
      <c r="E15" s="121"/>
      <c r="F15" s="75" t="str">
        <f t="shared" si="1"/>
        <v/>
      </c>
      <c r="G15" s="121"/>
      <c r="H15" s="75" t="str">
        <f t="shared" si="2"/>
        <v/>
      </c>
      <c r="I15" s="305"/>
    </row>
    <row r="16" spans="1:9" ht="20.100000000000001" customHeight="1" x14ac:dyDescent="0.15">
      <c r="A16" s="123" t="s">
        <v>12</v>
      </c>
      <c r="B16" s="278"/>
      <c r="C16" s="125">
        <v>609</v>
      </c>
      <c r="D16" s="75" t="str">
        <f t="shared" si="0"/>
        <v/>
      </c>
      <c r="E16" s="121"/>
      <c r="F16" s="75" t="str">
        <f t="shared" si="1"/>
        <v/>
      </c>
      <c r="G16" s="121"/>
      <c r="H16" s="75" t="str">
        <f t="shared" si="2"/>
        <v/>
      </c>
      <c r="I16" s="305"/>
    </row>
    <row r="17" spans="1:9" ht="20.100000000000001" customHeight="1" x14ac:dyDescent="0.15">
      <c r="A17" s="123" t="s">
        <v>13</v>
      </c>
      <c r="B17" s="278"/>
      <c r="C17" s="125">
        <v>120</v>
      </c>
      <c r="D17" s="75" t="str">
        <f t="shared" si="0"/>
        <v/>
      </c>
      <c r="E17" s="121"/>
      <c r="F17" s="75" t="str">
        <f t="shared" si="1"/>
        <v/>
      </c>
      <c r="G17" s="121"/>
      <c r="H17" s="75" t="str">
        <f t="shared" si="2"/>
        <v/>
      </c>
      <c r="I17" s="305"/>
    </row>
    <row r="18" spans="1:9" ht="20.100000000000001" customHeight="1" x14ac:dyDescent="0.15">
      <c r="A18" s="123" t="s">
        <v>14</v>
      </c>
      <c r="B18" s="278"/>
      <c r="C18" s="125"/>
      <c r="D18" s="75" t="str">
        <f t="shared" si="0"/>
        <v/>
      </c>
      <c r="E18" s="121"/>
      <c r="F18" s="75" t="str">
        <f t="shared" si="1"/>
        <v/>
      </c>
      <c r="G18" s="121"/>
      <c r="H18" s="75" t="str">
        <f t="shared" si="2"/>
        <v/>
      </c>
      <c r="I18" s="305"/>
    </row>
    <row r="19" spans="1:9" ht="20.100000000000001" customHeight="1" x14ac:dyDescent="0.15">
      <c r="A19" s="123" t="s">
        <v>15</v>
      </c>
      <c r="B19" s="278"/>
      <c r="C19" s="125"/>
      <c r="D19" s="75" t="str">
        <f t="shared" si="0"/>
        <v/>
      </c>
      <c r="E19" s="121"/>
      <c r="F19" s="75" t="str">
        <f t="shared" si="1"/>
        <v/>
      </c>
      <c r="G19" s="121"/>
      <c r="H19" s="75" t="str">
        <f t="shared" si="2"/>
        <v/>
      </c>
      <c r="I19" s="305"/>
    </row>
    <row r="20" spans="1:9" ht="20.100000000000001" customHeight="1" x14ac:dyDescent="0.15">
      <c r="A20" s="123" t="s">
        <v>16</v>
      </c>
      <c r="B20" s="278"/>
      <c r="C20" s="125"/>
      <c r="D20" s="75" t="str">
        <f t="shared" si="0"/>
        <v/>
      </c>
      <c r="E20" s="121"/>
      <c r="F20" s="75" t="str">
        <f t="shared" si="1"/>
        <v/>
      </c>
      <c r="G20" s="121"/>
      <c r="H20" s="75" t="str">
        <f t="shared" si="2"/>
        <v/>
      </c>
      <c r="I20" s="305"/>
    </row>
    <row r="21" spans="1:9" ht="20.100000000000001" customHeight="1" x14ac:dyDescent="0.15">
      <c r="A21" s="123" t="s">
        <v>30</v>
      </c>
      <c r="B21" s="278"/>
      <c r="C21" s="126">
        <v>31.9</v>
      </c>
      <c r="D21" s="75" t="str">
        <f>IF(B21*C21=0,"",ROUND(B21*C21,0))</f>
        <v/>
      </c>
      <c r="E21" s="122"/>
      <c r="F21" s="75" t="str">
        <f t="shared" si="1"/>
        <v/>
      </c>
      <c r="G21" s="122"/>
      <c r="H21" s="75" t="str">
        <f t="shared" si="2"/>
        <v/>
      </c>
      <c r="I21" s="306"/>
    </row>
    <row r="22" spans="1:9" ht="20.100000000000001" customHeight="1" x14ac:dyDescent="0.15">
      <c r="A22" s="123" t="s">
        <v>31</v>
      </c>
      <c r="B22" s="278"/>
      <c r="C22" s="125"/>
      <c r="D22" s="75" t="str">
        <f t="shared" si="0"/>
        <v/>
      </c>
      <c r="E22" s="121"/>
      <c r="F22" s="75" t="str">
        <f t="shared" si="1"/>
        <v/>
      </c>
      <c r="G22" s="121"/>
      <c r="H22" s="75" t="str">
        <f t="shared" si="2"/>
        <v/>
      </c>
      <c r="I22" s="305"/>
    </row>
    <row r="23" spans="1:9" ht="20.100000000000001" customHeight="1" x14ac:dyDescent="0.15">
      <c r="A23" s="123" t="s">
        <v>32</v>
      </c>
      <c r="B23" s="278"/>
      <c r="C23" s="125"/>
      <c r="D23" s="75" t="str">
        <f t="shared" si="0"/>
        <v/>
      </c>
      <c r="E23" s="121"/>
      <c r="F23" s="75" t="str">
        <f t="shared" si="1"/>
        <v/>
      </c>
      <c r="G23" s="121"/>
      <c r="H23" s="75" t="str">
        <f t="shared" si="2"/>
        <v/>
      </c>
      <c r="I23" s="305"/>
    </row>
    <row r="24" spans="1:9" ht="20.100000000000001" customHeight="1" x14ac:dyDescent="0.15">
      <c r="A24" s="123" t="s">
        <v>18</v>
      </c>
      <c r="B24" s="278"/>
      <c r="C24" s="125"/>
      <c r="D24" s="75" t="str">
        <f t="shared" si="0"/>
        <v/>
      </c>
      <c r="E24" s="121"/>
      <c r="F24" s="75" t="str">
        <f t="shared" si="1"/>
        <v/>
      </c>
      <c r="G24" s="121"/>
      <c r="H24" s="75" t="str">
        <f t="shared" si="2"/>
        <v/>
      </c>
      <c r="I24" s="305"/>
    </row>
    <row r="25" spans="1:9" ht="20.100000000000001" customHeight="1" x14ac:dyDescent="0.15">
      <c r="A25" s="123" t="s">
        <v>33</v>
      </c>
      <c r="B25" s="278"/>
      <c r="C25" s="125"/>
      <c r="D25" s="75" t="str">
        <f t="shared" si="0"/>
        <v/>
      </c>
      <c r="E25" s="121"/>
      <c r="F25" s="75" t="str">
        <f t="shared" si="1"/>
        <v/>
      </c>
      <c r="G25" s="121"/>
      <c r="H25" s="75" t="str">
        <f t="shared" si="2"/>
        <v/>
      </c>
      <c r="I25" s="305"/>
    </row>
    <row r="26" spans="1:9" ht="20.100000000000001" customHeight="1" x14ac:dyDescent="0.15">
      <c r="A26" s="123" t="s">
        <v>35</v>
      </c>
      <c r="B26" s="278"/>
      <c r="C26" s="125"/>
      <c r="D26" s="75" t="str">
        <f t="shared" si="0"/>
        <v/>
      </c>
      <c r="E26" s="121"/>
      <c r="F26" s="75" t="str">
        <f t="shared" si="1"/>
        <v/>
      </c>
      <c r="G26" s="121"/>
      <c r="H26" s="75" t="str">
        <f t="shared" si="2"/>
        <v/>
      </c>
      <c r="I26" s="305"/>
    </row>
    <row r="27" spans="1:9" ht="20.100000000000001" customHeight="1" x14ac:dyDescent="0.15">
      <c r="A27" s="123" t="s">
        <v>36</v>
      </c>
      <c r="B27" s="278"/>
      <c r="C27" s="125"/>
      <c r="D27" s="75" t="str">
        <f t="shared" si="0"/>
        <v/>
      </c>
      <c r="E27" s="121"/>
      <c r="F27" s="75" t="str">
        <f t="shared" si="1"/>
        <v/>
      </c>
      <c r="G27" s="121"/>
      <c r="H27" s="75" t="str">
        <f t="shared" si="2"/>
        <v/>
      </c>
      <c r="I27" s="305"/>
    </row>
    <row r="28" spans="1:9" ht="20.100000000000001" customHeight="1" x14ac:dyDescent="0.15">
      <c r="A28" s="123" t="s">
        <v>38</v>
      </c>
      <c r="B28" s="278"/>
      <c r="C28" s="125"/>
      <c r="D28" s="75" t="str">
        <f t="shared" si="0"/>
        <v/>
      </c>
      <c r="E28" s="121"/>
      <c r="F28" s="75" t="str">
        <f t="shared" si="1"/>
        <v/>
      </c>
      <c r="G28" s="121"/>
      <c r="H28" s="75" t="str">
        <f t="shared" si="2"/>
        <v/>
      </c>
      <c r="I28" s="305"/>
    </row>
    <row r="29" spans="1:9" ht="20.100000000000001" customHeight="1" x14ac:dyDescent="0.15">
      <c r="A29" s="123" t="s">
        <v>37</v>
      </c>
      <c r="B29" s="278"/>
      <c r="C29" s="125"/>
      <c r="D29" s="75" t="str">
        <f>IF(B29*C29=0,"",B29*C29)</f>
        <v/>
      </c>
      <c r="E29" s="121"/>
      <c r="F29" s="75" t="str">
        <f t="shared" si="1"/>
        <v/>
      </c>
      <c r="G29" s="121"/>
      <c r="H29" s="75" t="str">
        <f t="shared" si="2"/>
        <v/>
      </c>
      <c r="I29" s="305"/>
    </row>
    <row r="30" spans="1:9" ht="20.100000000000001" customHeight="1" x14ac:dyDescent="0.15">
      <c r="A30" s="123" t="s">
        <v>21</v>
      </c>
      <c r="B30" s="278"/>
      <c r="C30" s="125"/>
      <c r="D30" s="75" t="str">
        <f t="shared" si="0"/>
        <v/>
      </c>
      <c r="E30" s="121"/>
      <c r="F30" s="75" t="str">
        <f t="shared" si="1"/>
        <v/>
      </c>
      <c r="G30" s="121"/>
      <c r="H30" s="75" t="str">
        <f t="shared" si="2"/>
        <v/>
      </c>
      <c r="I30" s="305"/>
    </row>
    <row r="31" spans="1:9" ht="20.100000000000001" customHeight="1" x14ac:dyDescent="0.15">
      <c r="A31" s="123" t="s">
        <v>40</v>
      </c>
      <c r="B31" s="278"/>
      <c r="C31" s="125"/>
      <c r="D31" s="75" t="str">
        <f t="shared" si="0"/>
        <v/>
      </c>
      <c r="E31" s="121"/>
      <c r="F31" s="75" t="str">
        <f t="shared" si="1"/>
        <v/>
      </c>
      <c r="G31" s="121"/>
      <c r="H31" s="75" t="str">
        <f t="shared" si="2"/>
        <v/>
      </c>
      <c r="I31" s="305"/>
    </row>
    <row r="32" spans="1:9" ht="20.100000000000001" customHeight="1" x14ac:dyDescent="0.15">
      <c r="A32" s="123" t="s">
        <v>17</v>
      </c>
      <c r="B32" s="278"/>
      <c r="C32" s="125">
        <v>16</v>
      </c>
      <c r="D32" s="75" t="str">
        <f t="shared" si="0"/>
        <v/>
      </c>
      <c r="E32" s="121"/>
      <c r="F32" s="75" t="str">
        <f t="shared" si="1"/>
        <v/>
      </c>
      <c r="G32" s="121"/>
      <c r="H32" s="75" t="str">
        <f t="shared" si="2"/>
        <v/>
      </c>
      <c r="I32" s="305"/>
    </row>
    <row r="33" spans="1:9" ht="20.100000000000001" customHeight="1" thickBot="1" x14ac:dyDescent="0.2">
      <c r="A33" s="123" t="s">
        <v>39</v>
      </c>
      <c r="B33" s="279"/>
      <c r="C33" s="125"/>
      <c r="D33" s="75" t="str">
        <f t="shared" si="0"/>
        <v/>
      </c>
      <c r="E33" s="121"/>
      <c r="F33" s="75" t="str">
        <f t="shared" si="1"/>
        <v/>
      </c>
      <c r="G33" s="121"/>
      <c r="H33" s="75" t="str">
        <f t="shared" si="2"/>
        <v/>
      </c>
      <c r="I33" s="305"/>
    </row>
    <row r="34" spans="1:9" ht="30" customHeight="1" x14ac:dyDescent="0.15">
      <c r="A34" s="239" t="s">
        <v>51</v>
      </c>
      <c r="B34" s="240"/>
      <c r="C34" s="241"/>
      <c r="D34" s="73" t="str">
        <f>IF(COUNTIF(D5:D33,"")&lt;29,SUM(D5:D33),"")</f>
        <v/>
      </c>
      <c r="E34" s="127"/>
      <c r="F34" s="74" t="str">
        <f>IF(COUNTIF(F5:F33,"")&lt;29,SUM(F5:F33),"")</f>
        <v/>
      </c>
      <c r="G34" s="127"/>
      <c r="H34" s="74" t="str">
        <f>IF(COUNTIF(H5:H33,"")&lt;29,SUM(H5:H33),"")</f>
        <v/>
      </c>
      <c r="I34" s="307"/>
    </row>
  </sheetData>
  <mergeCells count="8">
    <mergeCell ref="A1:I1"/>
    <mergeCell ref="A34:C34"/>
    <mergeCell ref="I3:I4"/>
    <mergeCell ref="A3:A4"/>
    <mergeCell ref="B3:B4"/>
    <mergeCell ref="E3:F3"/>
    <mergeCell ref="G3:H3"/>
    <mergeCell ref="C3:D3"/>
  </mergeCells>
  <phoneticPr fontId="3"/>
  <printOptions horizontalCentered="1"/>
  <pageMargins left="0.78740157480314965" right="0.78740157480314965" top="0.98425196850393704" bottom="0.98425196850393704" header="0.78740157480314965" footer="0"/>
  <pageSetup paperSize="9" scale="71" fitToHeight="0" orientation="portrait" blackAndWhite="1" r:id="rId1"/>
  <headerFooter>
    <oddHeader>&amp;L&amp;"ＭＳ 明朝,標準"&amp;12別記様式第２－３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AL22" sqref="AL22"/>
    </sheetView>
  </sheetViews>
  <sheetFormatPr defaultRowHeight="13.5" x14ac:dyDescent="0.15"/>
  <sheetData/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　札　書</vt:lpstr>
      <vt:lpstr>内訳｜寝具・病衣</vt:lpstr>
      <vt:lpstr>内訳｜看護衣</vt:lpstr>
      <vt:lpstr>内訳｜洗濯</vt:lpstr>
      <vt:lpstr>Sheet1</vt:lpstr>
      <vt:lpstr>'内訳｜看護衣'!Print_Area</vt:lpstr>
      <vt:lpstr>'内訳｜寝具・病衣'!Print_Area</vt:lpstr>
      <vt:lpstr>'内訳｜洗濯'!Print_Area</vt:lpstr>
      <vt:lpstr>'入　札　書'!Print_Area</vt:lpstr>
      <vt:lpstr>'内訳｜洗濯'!Print_Titles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美祢市</dc:creator>
  <cp:lastModifiedBy>柳瀬　勝美</cp:lastModifiedBy>
  <cp:lastPrinted>2023-11-08T00:13:03Z</cp:lastPrinted>
  <dcterms:created xsi:type="dcterms:W3CDTF">2009-03-19T04:39:22Z</dcterms:created>
  <dcterms:modified xsi:type="dcterms:W3CDTF">2023-11-08T00:15:10Z</dcterms:modified>
</cp:coreProperties>
</file>