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1230" windowWidth="23190" windowHeight="12600" tabRatio="757"/>
  </bookViews>
  <sheets>
    <sheet name="見積書" sheetId="8" r:id="rId1"/>
    <sheet name="内訳｜寝具・病衣" sheetId="1" r:id="rId2"/>
    <sheet name="内訳｜看護衣" sheetId="10" r:id="rId3"/>
    <sheet name="内訳｜洗濯" sheetId="4" r:id="rId4"/>
    <sheet name="Sheet1" sheetId="5" r:id="rId5"/>
  </sheets>
  <definedNames>
    <definedName name="_xlnm.Print_Area" localSheetId="0">見積書!$A$1:$J$46</definedName>
    <definedName name="_xlnm.Print_Area" localSheetId="2">'内訳｜看護衣'!$A$1:$M$57</definedName>
    <definedName name="_xlnm.Print_Area" localSheetId="1">'内訳｜寝具・病衣'!$A$1:$U$43</definedName>
    <definedName name="_xlnm.Print_Area" localSheetId="3">'内訳｜洗濯'!$A$1:$I$34</definedName>
    <definedName name="_xlnm.Print_Titles" localSheetId="3">'内訳｜洗濯'!$2:$4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J49" i="10" l="1"/>
  <c r="J48" i="10"/>
  <c r="J47" i="10"/>
  <c r="J46" i="10"/>
  <c r="J45" i="10"/>
  <c r="J44" i="10"/>
  <c r="J43" i="10"/>
  <c r="J42" i="10"/>
  <c r="J41" i="10"/>
  <c r="J40" i="10"/>
  <c r="J38" i="10"/>
  <c r="J37" i="10"/>
  <c r="J36" i="10"/>
  <c r="H27" i="10" l="1"/>
  <c r="H25" i="10"/>
  <c r="H23" i="10"/>
  <c r="H21" i="10"/>
  <c r="H12" i="10"/>
  <c r="H10" i="10"/>
  <c r="H8" i="10"/>
  <c r="H6" i="10"/>
  <c r="K13" i="10" l="1"/>
  <c r="K12" i="10"/>
  <c r="K11" i="10"/>
  <c r="K10" i="10"/>
  <c r="K9" i="10"/>
  <c r="K8" i="10"/>
  <c r="K7" i="10"/>
  <c r="K6" i="10"/>
  <c r="K28" i="10"/>
  <c r="K27" i="10"/>
  <c r="K26" i="10"/>
  <c r="K25" i="10"/>
  <c r="K24" i="10"/>
  <c r="K23" i="10"/>
  <c r="K22" i="10"/>
  <c r="K30" i="10" s="1"/>
  <c r="K21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51" i="10" s="1"/>
  <c r="H29" i="10"/>
  <c r="H14" i="10"/>
  <c r="H50" i="10"/>
  <c r="H48" i="10"/>
  <c r="H46" i="10"/>
  <c r="H44" i="10"/>
  <c r="H42" i="10"/>
  <c r="H40" i="10"/>
  <c r="H38" i="10"/>
  <c r="H36" i="10"/>
  <c r="J39" i="10"/>
  <c r="J7" i="10"/>
  <c r="J6" i="10"/>
  <c r="J13" i="10"/>
  <c r="J11" i="10"/>
  <c r="J9" i="10"/>
  <c r="J12" i="10"/>
  <c r="J10" i="10"/>
  <c r="J8" i="10"/>
  <c r="J28" i="10"/>
  <c r="J27" i="10"/>
  <c r="J26" i="10"/>
  <c r="J25" i="10"/>
  <c r="J24" i="10"/>
  <c r="J23" i="10"/>
  <c r="J22" i="10"/>
  <c r="J21" i="10"/>
  <c r="K52" i="10" l="1"/>
  <c r="H51" i="10"/>
  <c r="K29" i="10"/>
  <c r="K31" i="10" s="1"/>
  <c r="K15" i="10"/>
  <c r="K14" i="10"/>
  <c r="K53" i="10" l="1"/>
  <c r="G42" i="8" s="1"/>
  <c r="K16" i="10"/>
  <c r="O30" i="1"/>
  <c r="O31" i="1"/>
  <c r="O32" i="1"/>
  <c r="O29" i="1"/>
  <c r="O22" i="1"/>
  <c r="O21" i="1"/>
  <c r="O9" i="1"/>
  <c r="O10" i="1"/>
  <c r="O11" i="1"/>
  <c r="O12" i="1"/>
  <c r="O13" i="1"/>
  <c r="O7" i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H8" i="4"/>
  <c r="F5" i="4"/>
  <c r="H5" i="4"/>
  <c r="J14" i="1"/>
  <c r="O14" i="1" s="1"/>
  <c r="J8" i="1"/>
  <c r="O8" i="1" s="1"/>
  <c r="O23" i="1" l="1"/>
  <c r="G33" i="8" s="1"/>
  <c r="H34" i="4"/>
  <c r="F34" i="4"/>
  <c r="O33" i="1"/>
  <c r="G41" i="8" s="1"/>
  <c r="O15" i="1"/>
  <c r="D29" i="4"/>
  <c r="D30" i="4"/>
  <c r="D31" i="4"/>
  <c r="D32" i="4"/>
  <c r="D33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6" i="4"/>
  <c r="D7" i="4"/>
  <c r="D8" i="4"/>
  <c r="D9" i="4"/>
  <c r="D10" i="4"/>
  <c r="D11" i="4"/>
  <c r="D12" i="4"/>
  <c r="D13" i="4"/>
  <c r="D14" i="4"/>
  <c r="D5" i="4"/>
  <c r="D34" i="4" l="1"/>
  <c r="G27" i="8" s="1"/>
  <c r="G43" i="8"/>
  <c r="G35" i="8"/>
  <c r="G19" i="8" l="1"/>
  <c r="G44" i="8"/>
  <c r="G45" i="8" s="1"/>
  <c r="G26" i="8"/>
  <c r="G34" i="8"/>
  <c r="G36" i="8" l="1"/>
  <c r="G18" i="8"/>
  <c r="G37" i="8"/>
  <c r="G38" i="8" s="1"/>
  <c r="G46" i="8"/>
  <c r="G25" i="8" l="1"/>
  <c r="G17" i="8" s="1"/>
  <c r="G20" i="8" s="1"/>
  <c r="G28" i="8" l="1"/>
  <c r="G29" i="8" l="1"/>
  <c r="G21" i="8" s="1"/>
  <c r="G22" i="8" s="1"/>
  <c r="G30" i="8" l="1"/>
</calcChain>
</file>

<file path=xl/comments1.xml><?xml version="1.0" encoding="utf-8"?>
<comments xmlns="http://schemas.openxmlformats.org/spreadsheetml/2006/main">
  <authors>
    <author>us041</author>
  </authors>
  <commentList>
    <comment ref="C36" authorId="0">
      <text>
        <r>
          <rPr>
            <b/>
            <sz val="9"/>
            <color indexed="81"/>
            <rFont val="MS P ゴシック"/>
            <family val="3"/>
            <charset val="128"/>
          </rPr>
          <t>us041:</t>
        </r>
        <r>
          <rPr>
            <sz val="9"/>
            <color indexed="81"/>
            <rFont val="MS P ゴシック"/>
            <family val="3"/>
            <charset val="128"/>
          </rPr>
          <t xml:space="preserve">
月当たりでよろしいでしょうか？</t>
        </r>
      </text>
    </comment>
  </commentList>
</comments>
</file>

<file path=xl/sharedStrings.xml><?xml version="1.0" encoding="utf-8"?>
<sst xmlns="http://schemas.openxmlformats.org/spreadsheetml/2006/main" count="250" uniqueCount="142">
  <si>
    <t>病衣賃借料</t>
    <rPh sb="0" eb="1">
      <t>ビョウ</t>
    </rPh>
    <rPh sb="1" eb="2">
      <t>イ</t>
    </rPh>
    <rPh sb="2" eb="5">
      <t>チンシャクリョウ</t>
    </rPh>
    <phoneticPr fontId="2"/>
  </si>
  <si>
    <t>おしぼりリース</t>
    <phoneticPr fontId="2"/>
  </si>
  <si>
    <t>バスタオルリース</t>
    <phoneticPr fontId="2"/>
  </si>
  <si>
    <t>防水シーツリース</t>
    <rPh sb="0" eb="2">
      <t>ボウスイ</t>
    </rPh>
    <phoneticPr fontId="2"/>
  </si>
  <si>
    <t>住所</t>
    <rPh sb="0" eb="2">
      <t>ジュウショ</t>
    </rPh>
    <phoneticPr fontId="2"/>
  </si>
  <si>
    <t>品　　　名</t>
    <rPh sb="0" eb="1">
      <t>ヒン</t>
    </rPh>
    <rPh sb="4" eb="5">
      <t>メイ</t>
    </rPh>
    <phoneticPr fontId="2"/>
  </si>
  <si>
    <t>寝具賃借料（一般）</t>
    <rPh sb="0" eb="2">
      <t>シング</t>
    </rPh>
    <rPh sb="2" eb="5">
      <t>チンシャクリョウ</t>
    </rPh>
    <rPh sb="6" eb="8">
      <t>イッパン</t>
    </rPh>
    <phoneticPr fontId="2"/>
  </si>
  <si>
    <t>寝具賃借料（防炎）</t>
    <rPh sb="0" eb="2">
      <t>シング</t>
    </rPh>
    <rPh sb="2" eb="5">
      <t>チンシャクリョウ</t>
    </rPh>
    <rPh sb="6" eb="8">
      <t>ボウエン</t>
    </rPh>
    <phoneticPr fontId="2"/>
  </si>
  <si>
    <t>商品名</t>
    <rPh sb="0" eb="3">
      <t>ショウヒンメイ</t>
    </rPh>
    <phoneticPr fontId="2"/>
  </si>
  <si>
    <t>診察衣</t>
    <rPh sb="0" eb="2">
      <t>シンサツ</t>
    </rPh>
    <rPh sb="2" eb="3">
      <t>イ</t>
    </rPh>
    <phoneticPr fontId="2"/>
  </si>
  <si>
    <t>予防衣</t>
    <rPh sb="0" eb="2">
      <t>ヨボウ</t>
    </rPh>
    <rPh sb="2" eb="3">
      <t>イ</t>
    </rPh>
    <phoneticPr fontId="2"/>
  </si>
  <si>
    <t>ドクター　上着</t>
    <rPh sb="5" eb="7">
      <t>ウワギ</t>
    </rPh>
    <phoneticPr fontId="2"/>
  </si>
  <si>
    <t>ドクター　下着</t>
    <rPh sb="5" eb="7">
      <t>シタギ</t>
    </rPh>
    <phoneticPr fontId="2"/>
  </si>
  <si>
    <t>帽子</t>
    <rPh sb="0" eb="2">
      <t>ボウシ</t>
    </rPh>
    <phoneticPr fontId="2"/>
  </si>
  <si>
    <t>作業衣　上</t>
    <rPh sb="0" eb="2">
      <t>サギョウ</t>
    </rPh>
    <rPh sb="2" eb="3">
      <t>イ</t>
    </rPh>
    <rPh sb="4" eb="5">
      <t>ウエ</t>
    </rPh>
    <phoneticPr fontId="2"/>
  </si>
  <si>
    <t>作業衣　下</t>
    <rPh sb="0" eb="2">
      <t>サギョウ</t>
    </rPh>
    <rPh sb="2" eb="3">
      <t>イ</t>
    </rPh>
    <rPh sb="4" eb="5">
      <t>シタ</t>
    </rPh>
    <phoneticPr fontId="2"/>
  </si>
  <si>
    <t>枕カバー　大</t>
    <rPh sb="0" eb="1">
      <t>マクラ</t>
    </rPh>
    <rPh sb="5" eb="6">
      <t>ダイ</t>
    </rPh>
    <phoneticPr fontId="2"/>
  </si>
  <si>
    <t>枕カバー　並</t>
    <rPh sb="0" eb="1">
      <t>マクラ</t>
    </rPh>
    <rPh sb="5" eb="6">
      <t>ナミ</t>
    </rPh>
    <phoneticPr fontId="2"/>
  </si>
  <si>
    <t>シーツ　大</t>
    <rPh sb="4" eb="5">
      <t>ダイ</t>
    </rPh>
    <phoneticPr fontId="2"/>
  </si>
  <si>
    <t>シーツ　小</t>
    <rPh sb="4" eb="5">
      <t>ショウ</t>
    </rPh>
    <phoneticPr fontId="2"/>
  </si>
  <si>
    <t>シーツ　穴</t>
    <rPh sb="4" eb="5">
      <t>アナ</t>
    </rPh>
    <phoneticPr fontId="2"/>
  </si>
  <si>
    <t>毛布</t>
    <rPh sb="0" eb="2">
      <t>モウフ</t>
    </rPh>
    <phoneticPr fontId="2"/>
  </si>
  <si>
    <t>患者衣</t>
    <rPh sb="0" eb="2">
      <t>カンジャ</t>
    </rPh>
    <rPh sb="2" eb="3">
      <t>イ</t>
    </rPh>
    <phoneticPr fontId="2"/>
  </si>
  <si>
    <t>美祢市立病院</t>
    <rPh sb="0" eb="2">
      <t>ミネ</t>
    </rPh>
    <rPh sb="2" eb="4">
      <t>シリツ</t>
    </rPh>
    <rPh sb="4" eb="6">
      <t>ビョウイン</t>
    </rPh>
    <phoneticPr fontId="2"/>
  </si>
  <si>
    <t>備考</t>
    <rPh sb="0" eb="2">
      <t>ビコウ</t>
    </rPh>
    <phoneticPr fontId="2"/>
  </si>
  <si>
    <t>バスタオル</t>
    <phoneticPr fontId="3"/>
  </si>
  <si>
    <t>半白衣</t>
    <rPh sb="0" eb="1">
      <t>ハン</t>
    </rPh>
    <rPh sb="1" eb="2">
      <t>シロ</t>
    </rPh>
    <rPh sb="2" eb="3">
      <t>イ</t>
    </rPh>
    <phoneticPr fontId="2"/>
  </si>
  <si>
    <t>１枚当り</t>
    <rPh sb="1" eb="2">
      <t>マイ</t>
    </rPh>
    <phoneticPr fontId="2"/>
  </si>
  <si>
    <t>備　　　　考</t>
    <rPh sb="0" eb="1">
      <t>ソナエ</t>
    </rPh>
    <rPh sb="5" eb="6">
      <t>コウ</t>
    </rPh>
    <phoneticPr fontId="2"/>
  </si>
  <si>
    <t>美祢市立美東病院</t>
    <rPh sb="0" eb="3">
      <t>ミネシ</t>
    </rPh>
    <rPh sb="3" eb="4">
      <t>リツ</t>
    </rPh>
    <rPh sb="4" eb="6">
      <t>ミトウ</t>
    </rPh>
    <rPh sb="6" eb="8">
      <t>ビョウイン</t>
    </rPh>
    <phoneticPr fontId="2"/>
  </si>
  <si>
    <t>美祢市介護老人保健施設</t>
    <rPh sb="0" eb="3">
      <t>ミネシ</t>
    </rPh>
    <rPh sb="3" eb="5">
      <t>カイゴ</t>
    </rPh>
    <rPh sb="5" eb="7">
      <t>ロウジン</t>
    </rPh>
    <rPh sb="7" eb="9">
      <t>ホケン</t>
    </rPh>
    <rPh sb="9" eb="11">
      <t>シセツ</t>
    </rPh>
    <phoneticPr fontId="2"/>
  </si>
  <si>
    <t>ズボン(トレパン)</t>
    <phoneticPr fontId="2"/>
  </si>
  <si>
    <t>エプロン</t>
    <phoneticPr fontId="2"/>
  </si>
  <si>
    <t>ベッドカバー</t>
    <phoneticPr fontId="2"/>
  </si>
  <si>
    <t>カーテン(１㎡）</t>
    <phoneticPr fontId="2"/>
  </si>
  <si>
    <t>マットレスカバー</t>
    <phoneticPr fontId="2"/>
  </si>
  <si>
    <t>ガウン</t>
    <phoneticPr fontId="2"/>
  </si>
  <si>
    <t>マットレス</t>
    <phoneticPr fontId="2"/>
  </si>
  <si>
    <t>［リース品目分の洗濯超過料金］</t>
    <rPh sb="4" eb="6">
      <t>ヒンモク</t>
    </rPh>
    <rPh sb="6" eb="7">
      <t>ブン</t>
    </rPh>
    <rPh sb="10" eb="12">
      <t>チョウカ</t>
    </rPh>
    <rPh sb="12" eb="14">
      <t>リョウキン</t>
    </rPh>
    <phoneticPr fontId="2"/>
  </si>
  <si>
    <t>カーディガン</t>
    <phoneticPr fontId="3"/>
  </si>
  <si>
    <t>ジャケット</t>
    <phoneticPr fontId="3"/>
  </si>
  <si>
    <t>半被</t>
    <rPh sb="0" eb="1">
      <t>ハン</t>
    </rPh>
    <rPh sb="1" eb="2">
      <t>ヒ</t>
    </rPh>
    <phoneticPr fontId="3"/>
  </si>
  <si>
    <t>ジャンパー</t>
    <phoneticPr fontId="3"/>
  </si>
  <si>
    <t>肌掛ブランケット</t>
    <rPh sb="0" eb="1">
      <t>ハダ</t>
    </rPh>
    <rPh sb="1" eb="2">
      <t>カ</t>
    </rPh>
    <phoneticPr fontId="3"/>
  </si>
  <si>
    <t>タオルケット</t>
    <phoneticPr fontId="3"/>
  </si>
  <si>
    <t>　合　　　計</t>
    <rPh sb="1" eb="2">
      <t>ア</t>
    </rPh>
    <rPh sb="5" eb="6">
      <t>ケイ</t>
    </rPh>
    <phoneticPr fontId="2"/>
  </si>
  <si>
    <t>品　　目</t>
  </si>
  <si>
    <t>看護師
（女性）　　　</t>
    <phoneticPr fontId="11"/>
  </si>
  <si>
    <t>男女兼用ハイブリッドメディウェア</t>
    <rPh sb="0" eb="2">
      <t>ダンジョ</t>
    </rPh>
    <rPh sb="2" eb="4">
      <t>ケンヨウ</t>
    </rPh>
    <phoneticPr fontId="11"/>
  </si>
  <si>
    <t>男女兼用パンツ</t>
    <rPh sb="0" eb="2">
      <t>ダンジョ</t>
    </rPh>
    <rPh sb="2" eb="4">
      <t>ケンヨウ</t>
    </rPh>
    <phoneticPr fontId="11"/>
  </si>
  <si>
    <t>看護師
(男性)</t>
    <phoneticPr fontId="11"/>
  </si>
  <si>
    <t>女子補助</t>
    <phoneticPr fontId="11"/>
  </si>
  <si>
    <t>男女兼用スクラブ</t>
  </si>
  <si>
    <t>男子補助</t>
  </si>
  <si>
    <t>ストレートパンツ</t>
  </si>
  <si>
    <t>男子スクラブ</t>
  </si>
  <si>
    <t>男子パンツ</t>
  </si>
  <si>
    <t>女子補助</t>
  </si>
  <si>
    <t>看護師
（女性）</t>
    <phoneticPr fontId="11"/>
  </si>
  <si>
    <t>チュニック</t>
    <phoneticPr fontId="11"/>
  </si>
  <si>
    <t>女子パンツ</t>
    <rPh sb="0" eb="2">
      <t>ジョシ</t>
    </rPh>
    <phoneticPr fontId="11"/>
  </si>
  <si>
    <t>男女兼用上衣</t>
    <rPh sb="0" eb="2">
      <t>ダンジョ</t>
    </rPh>
    <rPh sb="2" eb="4">
      <t>ケンヨウ</t>
    </rPh>
    <rPh sb="4" eb="6">
      <t>ジョウイ</t>
    </rPh>
    <phoneticPr fontId="11"/>
  </si>
  <si>
    <t>男女兼用ニットシャツ</t>
    <rPh sb="0" eb="2">
      <t>ダンジョ</t>
    </rPh>
    <rPh sb="2" eb="4">
      <t>ケンヨウ</t>
    </rPh>
    <phoneticPr fontId="11"/>
  </si>
  <si>
    <t>女子補助
（特殊）</t>
    <rPh sb="6" eb="8">
      <t>トクシュ</t>
    </rPh>
    <phoneticPr fontId="11"/>
  </si>
  <si>
    <t>男女パンツ</t>
    <phoneticPr fontId="11"/>
  </si>
  <si>
    <t>リハビリ</t>
  </si>
  <si>
    <t>男女兼用パンツ</t>
  </si>
  <si>
    <t>レントゲン</t>
  </si>
  <si>
    <t>合計</t>
    <rPh sb="0" eb="2">
      <t>ゴウケイ</t>
    </rPh>
    <phoneticPr fontId="3"/>
  </si>
  <si>
    <t>寝具・病衣・タオル等内訳</t>
    <rPh sb="0" eb="2">
      <t>シング</t>
    </rPh>
    <rPh sb="3" eb="5">
      <t>ビョウイ</t>
    </rPh>
    <rPh sb="9" eb="10">
      <t>ナド</t>
    </rPh>
    <rPh sb="10" eb="12">
      <t>ウチワケ</t>
    </rPh>
    <rPh sb="11" eb="12">
      <t>インナイ</t>
    </rPh>
    <phoneticPr fontId="2"/>
  </si>
  <si>
    <t>計</t>
    <rPh sb="0" eb="1">
      <t>ケイ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</si>
  <si>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</si>
  <si>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２　洗濯による縮みは15%を超えないものとする。</t>
    <phoneticPr fontId="5"/>
  </si>
  <si>
    <t>３　白衣等のサイズ毎の割合は、協議の上、別途定める。</t>
    <phoneticPr fontId="5"/>
  </si>
  <si>
    <t>[美祢市立病院（４組／人）]</t>
    <rPh sb="9" eb="10">
      <t>クミ</t>
    </rPh>
    <rPh sb="11" eb="12">
      <t>ニン</t>
    </rPh>
    <phoneticPr fontId="5"/>
  </si>
  <si>
    <t>[グリーンヒル美祢（４組／人）]</t>
    <phoneticPr fontId="5"/>
  </si>
  <si>
    <t>[美祢市立美東病院（５組／人）]</t>
    <phoneticPr fontId="5"/>
  </si>
  <si>
    <t>リネン類等洗濯内訳</t>
    <rPh sb="3" eb="4">
      <t>ルイ</t>
    </rPh>
    <rPh sb="4" eb="5">
      <t>トウ</t>
    </rPh>
    <rPh sb="5" eb="7">
      <t>センタク</t>
    </rPh>
    <rPh sb="7" eb="9">
      <t>ウチワケ</t>
    </rPh>
    <phoneticPr fontId="3"/>
  </si>
  <si>
    <t>看護衣リース・洗濯内訳</t>
    <rPh sb="0" eb="2">
      <t>カンゴ</t>
    </rPh>
    <rPh sb="2" eb="3">
      <t>イ</t>
    </rPh>
    <rPh sb="7" eb="9">
      <t>センタク</t>
    </rPh>
    <rPh sb="9" eb="11">
      <t>ウチワケ</t>
    </rPh>
    <phoneticPr fontId="5"/>
  </si>
  <si>
    <t>看護衣リース・洗濯</t>
    <phoneticPr fontId="5"/>
  </si>
  <si>
    <t>リネン類等洗濯</t>
    <rPh sb="3" eb="5">
      <t>タグイナド</t>
    </rPh>
    <rPh sb="5" eb="7">
      <t>センタク</t>
    </rPh>
    <phoneticPr fontId="5"/>
  </si>
  <si>
    <t>品名等</t>
    <rPh sb="0" eb="1">
      <t>ヒン</t>
    </rPh>
    <rPh sb="1" eb="2">
      <t>メイ</t>
    </rPh>
    <rPh sb="2" eb="3">
      <t>トウ</t>
    </rPh>
    <phoneticPr fontId="5"/>
  </si>
  <si>
    <t>郵便番号</t>
    <rPh sb="0" eb="2">
      <t>ユウビン</t>
    </rPh>
    <rPh sb="2" eb="4">
      <t>バンゴウ</t>
    </rPh>
    <phoneticPr fontId="5"/>
  </si>
  <si>
    <t>会社名</t>
    <rPh sb="0" eb="2">
      <t>カイシャ</t>
    </rPh>
    <rPh sb="2" eb="3">
      <t>メイ</t>
    </rPh>
    <phoneticPr fontId="5"/>
  </si>
  <si>
    <t>担当者名</t>
    <rPh sb="0" eb="3">
      <t>タントウシャ</t>
    </rPh>
    <rPh sb="3" eb="4">
      <t>メイ</t>
    </rPh>
    <phoneticPr fontId="5"/>
  </si>
  <si>
    <t>ＴＥＬ</t>
    <phoneticPr fontId="5"/>
  </si>
  <si>
    <t>ＦＡＸ</t>
    <phoneticPr fontId="5"/>
  </si>
  <si>
    <t>印　　</t>
    <rPh sb="0" eb="1">
      <t>イン</t>
    </rPh>
    <phoneticPr fontId="2"/>
  </si>
  <si>
    <t>業務名</t>
    <rPh sb="0" eb="2">
      <t>ギョウム</t>
    </rPh>
    <rPh sb="2" eb="3">
      <t>メイ</t>
    </rPh>
    <phoneticPr fontId="5"/>
  </si>
  <si>
    <t>美祢市病院等事業の寝具・病衣・清拭タオル類・看護衣賃貸借業務及び洗濯業務</t>
    <phoneticPr fontId="5"/>
  </si>
  <si>
    <t>見　　　　　積　　　　　書
（寝具・病衣・看護衣リース）</t>
    <rPh sb="0" eb="1">
      <t>ミ</t>
    </rPh>
    <rPh sb="6" eb="7">
      <t>セキ</t>
    </rPh>
    <rPh sb="12" eb="13">
      <t>ショ</t>
    </rPh>
    <rPh sb="15" eb="17">
      <t>シング</t>
    </rPh>
    <rPh sb="18" eb="19">
      <t>ビョウ</t>
    </rPh>
    <rPh sb="19" eb="20">
      <t>イ</t>
    </rPh>
    <rPh sb="21" eb="23">
      <t>カンゴ</t>
    </rPh>
    <rPh sb="23" eb="24">
      <t>イ</t>
    </rPh>
    <phoneticPr fontId="2"/>
  </si>
  <si>
    <t>寝具・病衣・タオル等リース洗濯</t>
    <rPh sb="0" eb="2">
      <t>シング</t>
    </rPh>
    <rPh sb="3" eb="5">
      <t>ビョウイ</t>
    </rPh>
    <rPh sb="9" eb="10">
      <t>トウ</t>
    </rPh>
    <rPh sb="13" eb="15">
      <t>センタク</t>
    </rPh>
    <phoneticPr fontId="5"/>
  </si>
  <si>
    <t>小計</t>
    <rPh sb="0" eb="1">
      <t>ショウ</t>
    </rPh>
    <rPh sb="1" eb="2">
      <t>ケイ</t>
    </rPh>
    <phoneticPr fontId="5"/>
  </si>
  <si>
    <t>消費税</t>
    <rPh sb="0" eb="1">
      <t>ショウ</t>
    </rPh>
    <rPh sb="1" eb="2">
      <t>ヒ</t>
    </rPh>
    <rPh sb="2" eb="3">
      <t>ゼイ</t>
    </rPh>
    <phoneticPr fontId="5"/>
  </si>
  <si>
    <t>合計</t>
    <rPh sb="0" eb="1">
      <t>ア</t>
    </rPh>
    <rPh sb="1" eb="2">
      <t>ケイ</t>
    </rPh>
    <phoneticPr fontId="5"/>
  </si>
  <si>
    <r>
      <t xml:space="preserve">利用実績
</t>
    </r>
    <r>
      <rPr>
        <sz val="10"/>
        <rFont val="ＭＳ 明朝"/>
        <family val="1"/>
        <charset val="128"/>
      </rPr>
      <t>〔Ｂ〕</t>
    </r>
    <rPh sb="0" eb="2">
      <t>リヨウ</t>
    </rPh>
    <rPh sb="2" eb="4">
      <t>ジッセキ</t>
    </rPh>
    <phoneticPr fontId="2"/>
  </si>
  <si>
    <r>
      <t xml:space="preserve">小計
</t>
    </r>
    <r>
      <rPr>
        <sz val="9"/>
        <rFont val="ＭＳ 明朝"/>
        <family val="1"/>
        <charset val="128"/>
      </rPr>
      <t>〔Ａ×Ｂ〕</t>
    </r>
    <rPh sb="0" eb="2">
      <t>ショウケイ</t>
    </rPh>
    <phoneticPr fontId="2"/>
  </si>
  <si>
    <r>
      <t>検査衣リース　</t>
    </r>
    <r>
      <rPr>
        <sz val="10"/>
        <rFont val="ＭＳ 明朝"/>
        <family val="1"/>
        <charset val="128"/>
      </rPr>
      <t>ガウン型　</t>
    </r>
    <rPh sb="0" eb="2">
      <t>ケンサ</t>
    </rPh>
    <rPh sb="2" eb="3">
      <t>イ</t>
    </rPh>
    <rPh sb="10" eb="11">
      <t>ガタ</t>
    </rPh>
    <phoneticPr fontId="2"/>
  </si>
  <si>
    <r>
      <t>検査衣リース　</t>
    </r>
    <r>
      <rPr>
        <sz val="10"/>
        <rFont val="ＭＳ 明朝"/>
        <family val="1"/>
        <charset val="128"/>
      </rPr>
      <t>ズボン　</t>
    </r>
    <rPh sb="0" eb="2">
      <t>ケンサ</t>
    </rPh>
    <rPh sb="2" eb="3">
      <t>イ</t>
    </rPh>
    <phoneticPr fontId="2"/>
  </si>
  <si>
    <t>〔美祢市立病院〕</t>
    <rPh sb="1" eb="5">
      <t>ミネシリツ</t>
    </rPh>
    <rPh sb="5" eb="7">
      <t>ビョウイン</t>
    </rPh>
    <phoneticPr fontId="2"/>
  </si>
  <si>
    <t>清拭タオルリース</t>
    <rPh sb="0" eb="2">
      <t>セイシキ</t>
    </rPh>
    <phoneticPr fontId="2"/>
  </si>
  <si>
    <t>〔グリーンヒル美祢〕</t>
    <rPh sb="7" eb="9">
      <t>ミネ</t>
    </rPh>
    <phoneticPr fontId="2"/>
  </si>
  <si>
    <t>美祢市立病院</t>
    <rPh sb="0" eb="4">
      <t>ミネシリツ</t>
    </rPh>
    <rPh sb="4" eb="6">
      <t>ビョウイン</t>
    </rPh>
    <phoneticPr fontId="3"/>
  </si>
  <si>
    <t>美祢市立美東病院</t>
    <rPh sb="0" eb="4">
      <t>ミネシリツ</t>
    </rPh>
    <rPh sb="4" eb="6">
      <t>ミトウ</t>
    </rPh>
    <rPh sb="6" eb="8">
      <t>ビョウイン</t>
    </rPh>
    <phoneticPr fontId="3"/>
  </si>
  <si>
    <r>
      <t xml:space="preserve">利用実績
</t>
    </r>
    <r>
      <rPr>
        <sz val="10"/>
        <rFont val="ＭＳ 明朝"/>
        <family val="1"/>
        <charset val="128"/>
      </rPr>
      <t>〔Ｂ１〕</t>
    </r>
    <rPh sb="0" eb="2">
      <t>リヨウ</t>
    </rPh>
    <rPh sb="2" eb="4">
      <t>ジッセキ</t>
    </rPh>
    <phoneticPr fontId="3"/>
  </si>
  <si>
    <r>
      <t xml:space="preserve">利用実績
</t>
    </r>
    <r>
      <rPr>
        <sz val="10"/>
        <rFont val="ＭＳ 明朝"/>
        <family val="1"/>
        <charset val="128"/>
      </rPr>
      <t>〔Ｂ２〕</t>
    </r>
    <rPh sb="0" eb="2">
      <t>リヨウ</t>
    </rPh>
    <rPh sb="2" eb="4">
      <t>ジッセキ</t>
    </rPh>
    <phoneticPr fontId="3"/>
  </si>
  <si>
    <r>
      <t xml:space="preserve">利用実績
</t>
    </r>
    <r>
      <rPr>
        <sz val="10"/>
        <rFont val="ＭＳ 明朝"/>
        <family val="1"/>
        <charset val="128"/>
      </rPr>
      <t>〔Ｂ３〕</t>
    </r>
    <rPh sb="0" eb="2">
      <t>リヨウ</t>
    </rPh>
    <rPh sb="2" eb="4">
      <t>ジッセキ</t>
    </rPh>
    <phoneticPr fontId="3"/>
  </si>
  <si>
    <r>
      <t xml:space="preserve">小計
</t>
    </r>
    <r>
      <rPr>
        <sz val="10"/>
        <rFont val="ＭＳ 明朝"/>
        <family val="1"/>
        <charset val="128"/>
      </rPr>
      <t>〔Ａ×Ｂ３〕</t>
    </r>
    <rPh sb="0" eb="2">
      <t>ショウケイ</t>
    </rPh>
    <phoneticPr fontId="3"/>
  </si>
  <si>
    <r>
      <t xml:space="preserve">小計
</t>
    </r>
    <r>
      <rPr>
        <sz val="10"/>
        <rFont val="ＭＳ 明朝"/>
        <family val="1"/>
        <charset val="128"/>
      </rPr>
      <t>〔Ａ×Ｂ２〕</t>
    </r>
    <rPh sb="0" eb="2">
      <t>ショウケイ</t>
    </rPh>
    <phoneticPr fontId="3"/>
  </si>
  <si>
    <r>
      <t xml:space="preserve">小計
</t>
    </r>
    <r>
      <rPr>
        <sz val="10"/>
        <rFont val="ＭＳ 明朝"/>
        <family val="1"/>
        <charset val="128"/>
      </rPr>
      <t>〔Ａ×Ｂ１〕</t>
    </r>
    <rPh sb="0" eb="2">
      <t>ショウケイ</t>
    </rPh>
    <phoneticPr fontId="3"/>
  </si>
  <si>
    <t>グリーンヒル美祢</t>
    <rPh sb="6" eb="8">
      <t>ミネ</t>
    </rPh>
    <phoneticPr fontId="5"/>
  </si>
  <si>
    <t>美祢市立病院</t>
    <rPh sb="0" eb="4">
      <t>ミネシリツ</t>
    </rPh>
    <rPh sb="4" eb="6">
      <t>ビョウイン</t>
    </rPh>
    <phoneticPr fontId="5"/>
  </si>
  <si>
    <t>美祢市立美東病院</t>
    <rPh sb="0" eb="4">
      <t>ミネシリツ</t>
    </rPh>
    <rPh sb="4" eb="6">
      <t>ミトウ</t>
    </rPh>
    <rPh sb="6" eb="8">
      <t>ビョウイン</t>
    </rPh>
    <phoneticPr fontId="5"/>
  </si>
  <si>
    <r>
      <rPr>
        <sz val="9"/>
        <rFont val="ＭＳ 明朝"/>
        <family val="1"/>
        <charset val="128"/>
      </rPr>
      <t xml:space="preserve">美祢市介護老人保健施設
</t>
    </r>
    <r>
      <rPr>
        <sz val="12"/>
        <rFont val="ＭＳ 明朝"/>
        <family val="1"/>
        <charset val="128"/>
      </rPr>
      <t>グリーンヒル美祢</t>
    </r>
    <rPh sb="0" eb="3">
      <t>ミネシ</t>
    </rPh>
    <rPh sb="3" eb="5">
      <t>カイゴ</t>
    </rPh>
    <rPh sb="5" eb="7">
      <t>ロウジン</t>
    </rPh>
    <rPh sb="7" eb="9">
      <t>ホケン</t>
    </rPh>
    <rPh sb="9" eb="11">
      <t>シセツ</t>
    </rPh>
    <rPh sb="18" eb="20">
      <t>ミネ</t>
    </rPh>
    <phoneticPr fontId="3"/>
  </si>
  <si>
    <t>〔美祢市立美東病院〕</t>
    <rPh sb="1" eb="5">
      <t>ミネシリツ</t>
    </rPh>
    <rPh sb="5" eb="7">
      <t>ミトウ</t>
    </rPh>
    <rPh sb="7" eb="9">
      <t>ビョウイン</t>
    </rPh>
    <phoneticPr fontId="2"/>
  </si>
  <si>
    <t>浴室介助用</t>
    <rPh sb="0" eb="2">
      <t>ヨクシツ</t>
    </rPh>
    <rPh sb="2" eb="4">
      <t>カイジョ</t>
    </rPh>
    <rPh sb="4" eb="5">
      <t>ヨウ</t>
    </rPh>
    <phoneticPr fontId="5"/>
  </si>
  <si>
    <t>撥水加工シャツ</t>
    <rPh sb="0" eb="2">
      <t>ハッスイ</t>
    </rPh>
    <rPh sb="2" eb="4">
      <t>カコウ</t>
    </rPh>
    <phoneticPr fontId="5"/>
  </si>
  <si>
    <r>
      <t xml:space="preserve">リース単価
</t>
    </r>
    <r>
      <rPr>
        <sz val="9"/>
        <rFont val="ＭＳ 明朝"/>
        <family val="1"/>
        <charset val="128"/>
      </rPr>
      <t>（円／月・税抜）
〔Ａ〕</t>
    </r>
    <rPh sb="3" eb="5">
      <t>タンカ</t>
    </rPh>
    <rPh sb="9" eb="10">
      <t>ツキ</t>
    </rPh>
    <phoneticPr fontId="2"/>
  </si>
  <si>
    <r>
      <t xml:space="preserve">人数
</t>
    </r>
    <r>
      <rPr>
        <sz val="9"/>
        <rFont val="ＭＳ 明朝"/>
        <family val="1"/>
        <charset val="128"/>
      </rPr>
      <t>〔Ｂ〕</t>
    </r>
    <rPh sb="0" eb="2">
      <t>ニンズウ</t>
    </rPh>
    <phoneticPr fontId="5"/>
  </si>
  <si>
    <r>
      <t xml:space="preserve">リース料
</t>
    </r>
    <r>
      <rPr>
        <sz val="9"/>
        <rFont val="ＭＳ 明朝"/>
        <family val="1"/>
        <charset val="128"/>
      </rPr>
      <t>（円／年・税抜）
〔Ａ×Ｂ×５×12〕</t>
    </r>
    <rPh sb="3" eb="4">
      <t>リョウ</t>
    </rPh>
    <rPh sb="8" eb="9">
      <t>ネン</t>
    </rPh>
    <phoneticPr fontId="5"/>
  </si>
  <si>
    <r>
      <t xml:space="preserve">洗濯料
</t>
    </r>
    <r>
      <rPr>
        <sz val="9"/>
        <rFont val="ＭＳ 明朝"/>
        <family val="1"/>
        <charset val="128"/>
      </rPr>
      <t>（円・税抜）
〔Ｃ×Ｄ〕</t>
    </r>
    <rPh sb="0" eb="2">
      <t>センタク</t>
    </rPh>
    <rPh sb="2" eb="3">
      <t>リョウ</t>
    </rPh>
    <phoneticPr fontId="5"/>
  </si>
  <si>
    <t>　※「品目」毎の「利用実績」に
　　ついては、「人数」で按分</t>
    <rPh sb="3" eb="5">
      <t>ヒンモク</t>
    </rPh>
    <rPh sb="6" eb="7">
      <t>ゴト</t>
    </rPh>
    <rPh sb="9" eb="11">
      <t>リヨウ</t>
    </rPh>
    <rPh sb="11" eb="13">
      <t>ジッセキ</t>
    </rPh>
    <rPh sb="24" eb="26">
      <t>ニンズウ</t>
    </rPh>
    <rPh sb="28" eb="30">
      <t>アンブン</t>
    </rPh>
    <phoneticPr fontId="5"/>
  </si>
  <si>
    <r>
      <t xml:space="preserve">各施設共通単価
</t>
    </r>
    <r>
      <rPr>
        <sz val="10"/>
        <rFont val="ＭＳ 明朝"/>
        <family val="1"/>
        <charset val="128"/>
      </rPr>
      <t>（円・税抜）
〔Ａ〕</t>
    </r>
    <phoneticPr fontId="2"/>
  </si>
  <si>
    <t>枚数</t>
    <rPh sb="0" eb="2">
      <t>マイスウ</t>
    </rPh>
    <phoneticPr fontId="2"/>
  </si>
  <si>
    <t>単価</t>
    <rPh sb="0" eb="2">
      <t>タンカ</t>
    </rPh>
    <phoneticPr fontId="2"/>
  </si>
  <si>
    <r>
      <t>洗濯限度数</t>
    </r>
    <r>
      <rPr>
        <sz val="10"/>
        <rFont val="ＭＳ 明朝"/>
        <family val="1"/>
        <charset val="128"/>
      </rPr>
      <t>（月当り）</t>
    </r>
    <r>
      <rPr>
        <sz val="12"/>
        <rFont val="ＭＳ 明朝"/>
        <family val="1"/>
        <charset val="128"/>
      </rPr>
      <t>・単価</t>
    </r>
    <r>
      <rPr>
        <sz val="10"/>
        <rFont val="ＭＳ 明朝"/>
        <family val="1"/>
        <charset val="128"/>
      </rPr>
      <t>（円・税抜）</t>
    </r>
    <phoneticPr fontId="2"/>
  </si>
  <si>
    <t>１日１床当り</t>
    <rPh sb="1" eb="2">
      <t>ニチ</t>
    </rPh>
    <rPh sb="3" eb="4">
      <t>ユカ</t>
    </rPh>
    <rPh sb="4" eb="5">
      <t>ア</t>
    </rPh>
    <phoneticPr fontId="2"/>
  </si>
  <si>
    <r>
      <t xml:space="preserve">各施設
共通単価
</t>
    </r>
    <r>
      <rPr>
        <sz val="10"/>
        <rFont val="ＭＳ 明朝"/>
        <family val="1"/>
        <charset val="128"/>
      </rPr>
      <t>（円・税抜）
〔Ａ〕</t>
    </r>
    <phoneticPr fontId="2"/>
  </si>
  <si>
    <r>
      <t xml:space="preserve">追加注文時
の　単　価
</t>
    </r>
    <r>
      <rPr>
        <sz val="9"/>
        <rFont val="ＭＳ 明朝"/>
        <family val="1"/>
        <charset val="128"/>
      </rPr>
      <t>（円・税抜）</t>
    </r>
    <rPh sb="0" eb="2">
      <t>ツイカ</t>
    </rPh>
    <rPh sb="2" eb="4">
      <t>チュウモン</t>
    </rPh>
    <rPh sb="4" eb="5">
      <t>ジ</t>
    </rPh>
    <rPh sb="8" eb="9">
      <t>タン</t>
    </rPh>
    <rPh sb="10" eb="11">
      <t>カ</t>
    </rPh>
    <rPh sb="13" eb="14">
      <t>エン</t>
    </rPh>
    <rPh sb="15" eb="17">
      <t>ゼイヌキ</t>
    </rPh>
    <phoneticPr fontId="2"/>
  </si>
  <si>
    <t>備　　考</t>
    <rPh sb="0" eb="1">
      <t>ソナエ</t>
    </rPh>
    <rPh sb="3" eb="4">
      <t>コウ</t>
    </rPh>
    <phoneticPr fontId="5"/>
  </si>
  <si>
    <t>品　　名</t>
    <phoneticPr fontId="5"/>
  </si>
  <si>
    <r>
      <t xml:space="preserve">洗濯料計
</t>
    </r>
    <r>
      <rPr>
        <sz val="10"/>
        <rFont val="ＭＳ 明朝"/>
        <family val="1"/>
        <charset val="128"/>
      </rPr>
      <t>〔Ｆ〕</t>
    </r>
    <rPh sb="0" eb="2">
      <t>センタク</t>
    </rPh>
    <rPh sb="2" eb="3">
      <t>リョウ</t>
    </rPh>
    <rPh sb="3" eb="4">
      <t>ケイ</t>
    </rPh>
    <phoneticPr fontId="5"/>
  </si>
  <si>
    <r>
      <t xml:space="preserve">リース料計
</t>
    </r>
    <r>
      <rPr>
        <sz val="10"/>
        <rFont val="ＭＳ 明朝"/>
        <family val="1"/>
        <charset val="128"/>
      </rPr>
      <t>〔Ｃ〕</t>
    </r>
    <rPh sb="3" eb="4">
      <t>リョウ</t>
    </rPh>
    <rPh sb="4" eb="5">
      <t>ケイ</t>
    </rPh>
    <phoneticPr fontId="5"/>
  </si>
  <si>
    <r>
      <t xml:space="preserve">洗濯単価
</t>
    </r>
    <r>
      <rPr>
        <sz val="9"/>
        <rFont val="ＭＳ 明朝"/>
        <family val="1"/>
        <charset val="128"/>
      </rPr>
      <t>（円・税抜）
〔Ｄ〕</t>
    </r>
    <rPh sb="0" eb="2">
      <t>センタク</t>
    </rPh>
    <rPh sb="2" eb="4">
      <t>タンカ</t>
    </rPh>
    <phoneticPr fontId="5"/>
  </si>
  <si>
    <r>
      <t xml:space="preserve">利用
実績
</t>
    </r>
    <r>
      <rPr>
        <sz val="9"/>
        <rFont val="ＭＳ 明朝"/>
        <family val="1"/>
        <charset val="128"/>
      </rPr>
      <t>〔Ｅ〕</t>
    </r>
    <rPh sb="0" eb="2">
      <t>リヨウ</t>
    </rPh>
    <rPh sb="3" eb="5">
      <t>ジッセキ</t>
    </rPh>
    <phoneticPr fontId="3"/>
  </si>
  <si>
    <r>
      <t>合　　計</t>
    </r>
    <r>
      <rPr>
        <sz val="10"/>
        <rFont val="ＭＳ 明朝"/>
        <family val="1"/>
        <charset val="128"/>
      </rPr>
      <t>〔Ｃ＋Ｆ〕</t>
    </r>
    <rPh sb="0" eb="1">
      <t>ア</t>
    </rPh>
    <rPh sb="3" eb="4">
      <t>ケイ</t>
    </rPh>
    <phoneticPr fontId="5"/>
  </si>
  <si>
    <t>備　　考</t>
    <rPh sb="0" eb="1">
      <t>ソナエ</t>
    </rPh>
    <rPh sb="3" eb="4">
      <t>コウ</t>
    </rPh>
    <phoneticPr fontId="2"/>
  </si>
  <si>
    <t>品　　名</t>
    <rPh sb="0" eb="1">
      <t>ヒン</t>
    </rPh>
    <rPh sb="3" eb="4">
      <t>メイ</t>
    </rPh>
    <phoneticPr fontId="2"/>
  </si>
  <si>
    <t>※次期契約から追加</t>
    <rPh sb="1" eb="3">
      <t>ジキ</t>
    </rPh>
    <rPh sb="3" eb="5">
      <t>ケイヤク</t>
    </rPh>
    <rPh sb="7" eb="9">
      <t>ツイカ</t>
    </rPh>
    <phoneticPr fontId="5"/>
  </si>
  <si>
    <t>合　　計</t>
    <rPh sb="0" eb="1">
      <t>ア</t>
    </rPh>
    <rPh sb="3" eb="4">
      <t>ケイ</t>
    </rPh>
    <phoneticPr fontId="5"/>
  </si>
  <si>
    <r>
      <t xml:space="preserve">リース料
</t>
    </r>
    <r>
      <rPr>
        <sz val="9"/>
        <rFont val="ＭＳ 明朝"/>
        <family val="1"/>
        <charset val="128"/>
      </rPr>
      <t>（円／年・税抜）
〔Ａ×Ｂ×４×12〕</t>
    </r>
    <rPh sb="3" eb="4">
      <t>リョウ</t>
    </rPh>
    <rPh sb="8" eb="9">
      <t>ネン</t>
    </rPh>
    <phoneticPr fontId="5"/>
  </si>
  <si>
    <r>
      <t>１　</t>
    </r>
    <r>
      <rPr>
        <u/>
        <sz val="12"/>
        <rFont val="ＭＳ ゴシック"/>
        <family val="3"/>
        <charset val="128"/>
      </rPr>
      <t>看護衣の「リース単価」は、1枚当たりの単価とし、洗濯代を含まない。</t>
    </r>
    <r>
      <rPr>
        <sz val="12"/>
        <rFont val="ＭＳ 明朝"/>
        <family val="1"/>
        <charset val="128"/>
      </rPr>
      <t>使用実績に各洗濯単価を乗じた額を洗濯代とする。</t>
    </r>
    <rPh sb="2" eb="4">
      <t>カンゴ</t>
    </rPh>
    <rPh sb="4" eb="5">
      <t>イ</t>
    </rPh>
    <rPh sb="10" eb="12">
      <t>タンカ</t>
    </rPh>
    <rPh sb="16" eb="17">
      <t>マイ</t>
    </rPh>
    <rPh sb="17" eb="18">
      <t>ア</t>
    </rPh>
    <rPh sb="21" eb="23">
      <t>タンカ</t>
    </rPh>
    <rPh sb="26" eb="28">
      <t>センタク</t>
    </rPh>
    <rPh sb="28" eb="29">
      <t>ダイ</t>
    </rPh>
    <rPh sb="30" eb="31">
      <t>フク</t>
    </rPh>
    <rPh sb="35" eb="37">
      <t>シヨウ</t>
    </rPh>
    <rPh sb="37" eb="39">
      <t>ジッセキ</t>
    </rPh>
    <rPh sb="40" eb="41">
      <t>カク</t>
    </rPh>
    <rPh sb="41" eb="43">
      <t>センタク</t>
    </rPh>
    <rPh sb="43" eb="45">
      <t>タンカ</t>
    </rPh>
    <rPh sb="46" eb="47">
      <t>ジョウ</t>
    </rPh>
    <rPh sb="49" eb="50">
      <t>ガク</t>
    </rPh>
    <rPh sb="51" eb="53">
      <t>センタク</t>
    </rPh>
    <rPh sb="53" eb="54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</si>
</sst>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明朝"/>
      <family val="1"/>
      <charset val="128"/>
    </font>
    <font>
      <u/>
      <sz val="12"/>
      <name val="ＭＳ ゴシック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8" fillId="0" borderId="0" xfId="2" applyNumberFormat="1" applyFont="1" applyBorder="1" applyAlignment="1" applyProtection="1">
      <alignment horizontal="center" vertical="center" wrapText="1"/>
    </xf>
    <xf numFmtId="0" fontId="8" fillId="0" borderId="0" xfId="2" applyNumberFormat="1" applyFont="1" applyBorder="1" applyAlignment="1" applyProtection="1">
      <alignment horizontal="left" vertical="center" shrinkToFit="1"/>
    </xf>
    <xf numFmtId="0" fontId="8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2" applyNumberFormat="1" applyFont="1" applyBorder="1" applyAlignment="1" applyProtection="1">
      <alignment horizontal="left" vertical="center"/>
    </xf>
    <xf numFmtId="0" fontId="8" fillId="0" borderId="0" xfId="2" applyNumberFormat="1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9" fillId="0" borderId="0" xfId="3" applyFont="1">
      <alignment vertical="center"/>
    </xf>
    <xf numFmtId="0" fontId="8" fillId="2" borderId="5" xfId="0" applyFont="1" applyFill="1" applyBorder="1" applyAlignment="1">
      <alignment horizontal="center" vertical="center" wrapText="1" justifyLastLine="1"/>
    </xf>
    <xf numFmtId="0" fontId="8" fillId="2" borderId="5" xfId="3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justifyLastLine="1"/>
    </xf>
    <xf numFmtId="0" fontId="8" fillId="0" borderId="5" xfId="3" applyFont="1" applyBorder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left" vertical="center" indent="2"/>
    </xf>
    <xf numFmtId="0" fontId="8" fillId="0" borderId="0" xfId="0" applyFont="1">
      <alignment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18" fillId="0" borderId="5" xfId="0" applyFont="1" applyBorder="1" applyAlignment="1">
      <alignment vertical="center" wrapText="1"/>
    </xf>
    <xf numFmtId="38" fontId="8" fillId="0" borderId="0" xfId="1" applyFont="1">
      <alignment vertical="center"/>
    </xf>
    <xf numFmtId="0" fontId="19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13" xfId="0" applyFont="1" applyFill="1" applyBorder="1" applyAlignment="1"/>
    <xf numFmtId="0" fontId="8" fillId="0" borderId="5" xfId="0" applyFont="1" applyBorder="1" applyAlignment="1">
      <alignment horizontal="center" vertical="center" justifyLastLine="1"/>
    </xf>
    <xf numFmtId="38" fontId="8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9" fillId="0" borderId="0" xfId="0" applyFont="1">
      <alignment vertical="center"/>
    </xf>
    <xf numFmtId="177" fontId="8" fillId="0" borderId="1" xfId="1" applyNumberFormat="1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8" fillId="0" borderId="17" xfId="1" applyFont="1" applyBorder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10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23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7" fillId="2" borderId="26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/>
    </xf>
    <xf numFmtId="38" fontId="9" fillId="0" borderId="17" xfId="1" applyFont="1" applyBorder="1">
      <alignment vertical="center"/>
    </xf>
    <xf numFmtId="176" fontId="9" fillId="0" borderId="5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0" fontId="10" fillId="0" borderId="22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>
      <alignment vertical="center"/>
    </xf>
    <xf numFmtId="0" fontId="19" fillId="0" borderId="5" xfId="0" applyFont="1" applyBorder="1" applyAlignment="1">
      <alignment horizontal="left" vertical="center" wrapText="1"/>
    </xf>
    <xf numFmtId="38" fontId="8" fillId="0" borderId="0" xfId="3" applyNumberFormat="1" applyFont="1">
      <alignment vertical="center"/>
    </xf>
    <xf numFmtId="38" fontId="8" fillId="0" borderId="0" xfId="3" applyNumberFormat="1" applyFont="1" applyAlignment="1">
      <alignment horizontal="center" vertical="center"/>
    </xf>
    <xf numFmtId="0" fontId="8" fillId="0" borderId="9" xfId="2" applyNumberFormat="1" applyFont="1" applyBorder="1" applyAlignment="1" applyProtection="1">
      <alignment vertical="center" wrapText="1"/>
    </xf>
    <xf numFmtId="0" fontId="8" fillId="0" borderId="7" xfId="2" applyNumberFormat="1" applyFont="1" applyBorder="1" applyAlignment="1" applyProtection="1">
      <alignment vertical="center" wrapText="1"/>
    </xf>
    <xf numFmtId="0" fontId="8" fillId="0" borderId="10" xfId="2" applyNumberFormat="1" applyFont="1" applyBorder="1" applyAlignment="1" applyProtection="1">
      <alignment vertical="center" wrapText="1"/>
    </xf>
    <xf numFmtId="0" fontId="8" fillId="0" borderId="3" xfId="2" applyNumberFormat="1" applyFont="1" applyBorder="1" applyAlignment="1" applyProtection="1">
      <alignment vertical="center" wrapText="1"/>
    </xf>
    <xf numFmtId="0" fontId="8" fillId="0" borderId="13" xfId="2" applyNumberFormat="1" applyFont="1" applyBorder="1" applyAlignment="1" applyProtection="1">
      <alignment vertical="center" wrapText="1"/>
    </xf>
    <xf numFmtId="0" fontId="8" fillId="0" borderId="11" xfId="2" applyNumberFormat="1" applyFont="1" applyBorder="1" applyAlignment="1" applyProtection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/>
    </xf>
    <xf numFmtId="38" fontId="8" fillId="0" borderId="33" xfId="1" applyFont="1" applyBorder="1" applyAlignment="1">
      <alignment vertical="center"/>
    </xf>
    <xf numFmtId="0" fontId="8" fillId="0" borderId="17" xfId="3" applyFont="1" applyBorder="1" applyAlignment="1">
      <alignment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17" xfId="1" applyFont="1" applyBorder="1" applyAlignment="1">
      <alignment horizontal="right" vertical="center" wrapText="1"/>
    </xf>
    <xf numFmtId="38" fontId="8" fillId="0" borderId="17" xfId="3" applyNumberFormat="1" applyFont="1" applyBorder="1" applyAlignment="1">
      <alignment horizontal="right" vertical="center"/>
    </xf>
    <xf numFmtId="38" fontId="8" fillId="0" borderId="0" xfId="3" applyNumberFormat="1" applyFont="1" applyBorder="1" applyAlignment="1">
      <alignment horizontal="center" vertical="center"/>
    </xf>
    <xf numFmtId="38" fontId="8" fillId="0" borderId="17" xfId="1" applyFont="1" applyFill="1" applyBorder="1" applyAlignment="1">
      <alignment horizontal="right" vertical="center" wrapText="1"/>
    </xf>
    <xf numFmtId="38" fontId="9" fillId="0" borderId="17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/>
    </xf>
    <xf numFmtId="38" fontId="9" fillId="0" borderId="15" xfId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16" xfId="0" applyFont="1" applyFill="1" applyBorder="1" applyAlignment="1">
      <alignment vertical="center"/>
    </xf>
    <xf numFmtId="0" fontId="9" fillId="0" borderId="0" xfId="2" applyNumberFormat="1" applyFont="1" applyBorder="1" applyAlignment="1" applyProtection="1">
      <alignment horizontal="right" vertical="center"/>
    </xf>
    <xf numFmtId="0" fontId="9" fillId="0" borderId="0" xfId="2" applyNumberFormat="1" applyFont="1" applyBorder="1" applyAlignment="1" applyProtection="1">
      <alignment horizontal="left" vertical="center"/>
    </xf>
    <xf numFmtId="0" fontId="9" fillId="0" borderId="0" xfId="2" applyNumberFormat="1" applyFont="1" applyBorder="1" applyAlignment="1" applyProtection="1">
      <alignment horizontal="left" vertical="center" shrinkToFit="1"/>
    </xf>
    <xf numFmtId="0" fontId="7" fillId="0" borderId="15" xfId="0" applyFont="1" applyBorder="1" applyAlignment="1">
      <alignment horizontal="distributed" vertical="center" indent="5"/>
    </xf>
    <xf numFmtId="0" fontId="7" fillId="0" borderId="16" xfId="0" applyFont="1" applyBorder="1" applyAlignment="1">
      <alignment horizontal="distributed" vertical="center" indent="5"/>
    </xf>
    <xf numFmtId="0" fontId="7" fillId="0" borderId="29" xfId="0" applyFont="1" applyBorder="1" applyAlignment="1">
      <alignment horizontal="distributed" vertical="center" indent="5"/>
    </xf>
    <xf numFmtId="0" fontId="7" fillId="0" borderId="30" xfId="0" applyFont="1" applyBorder="1" applyAlignment="1">
      <alignment horizontal="distributed" vertical="center" indent="5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justifyLastLine="1"/>
    </xf>
    <xf numFmtId="0" fontId="8" fillId="2" borderId="19" xfId="0" applyFont="1" applyFill="1" applyBorder="1" applyAlignment="1">
      <alignment horizontal="center" vertical="center" justifyLastLine="1"/>
    </xf>
    <xf numFmtId="0" fontId="8" fillId="2" borderId="8" xfId="0" applyFont="1" applyFill="1" applyBorder="1" applyAlignment="1">
      <alignment horizontal="center" vertical="center" justifyLastLine="1"/>
    </xf>
    <xf numFmtId="38" fontId="9" fillId="0" borderId="1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0" borderId="1" xfId="2" applyNumberFormat="1" applyFont="1" applyBorder="1" applyAlignment="1" applyProtection="1">
      <alignment horizontal="center" vertical="center" wrapText="1"/>
    </xf>
    <xf numFmtId="0" fontId="8" fillId="0" borderId="6" xfId="2" applyNumberFormat="1" applyFont="1" applyBorder="1" applyAlignment="1" applyProtection="1">
      <alignment horizontal="center" vertical="center" wrapText="1"/>
    </xf>
    <xf numFmtId="0" fontId="8" fillId="0" borderId="5" xfId="2" applyNumberFormat="1" applyFont="1" applyBorder="1" applyAlignment="1" applyProtection="1">
      <alignment horizontal="left" vertical="center" wrapText="1"/>
    </xf>
    <xf numFmtId="0" fontId="8" fillId="0" borderId="1" xfId="2" applyNumberFormat="1" applyFont="1" applyBorder="1" applyAlignment="1" applyProtection="1">
      <alignment horizontal="left" vertical="center" shrinkToFit="1"/>
    </xf>
    <xf numFmtId="0" fontId="8" fillId="0" borderId="6" xfId="2" applyNumberFormat="1" applyFont="1" applyBorder="1" applyAlignment="1" applyProtection="1">
      <alignment horizontal="left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1" xfId="2" applyNumberFormat="1" applyFont="1" applyBorder="1" applyAlignment="1" applyProtection="1">
      <alignment horizontal="left" vertical="center" wrapText="1"/>
    </xf>
    <xf numFmtId="0" fontId="17" fillId="0" borderId="2" xfId="2" applyNumberFormat="1" applyFont="1" applyBorder="1" applyAlignment="1" applyProtection="1">
      <alignment horizontal="left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4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38" fontId="8" fillId="0" borderId="17" xfId="3" applyNumberFormat="1" applyFont="1" applyBorder="1" applyAlignment="1">
      <alignment horizontal="right" vertical="center"/>
    </xf>
    <xf numFmtId="0" fontId="9" fillId="0" borderId="0" xfId="3" applyFont="1" applyBorder="1" applyAlignment="1">
      <alignment horizontal="center" vertical="center"/>
    </xf>
    <xf numFmtId="0" fontId="8" fillId="0" borderId="5" xfId="2" applyNumberFormat="1" applyFont="1" applyBorder="1" applyAlignment="1" applyProtection="1">
      <alignment horizontal="center" vertical="center" wrapText="1"/>
    </xf>
    <xf numFmtId="0" fontId="8" fillId="0" borderId="5" xfId="2" applyNumberFormat="1" applyFont="1" applyBorder="1" applyAlignment="1" applyProtection="1">
      <alignment vertical="center" wrapText="1"/>
    </xf>
    <xf numFmtId="0" fontId="8" fillId="0" borderId="5" xfId="2" applyNumberFormat="1" applyFont="1" applyBorder="1" applyAlignment="1" applyProtection="1">
      <alignment horizontal="left" vertical="center" shrinkToFit="1"/>
    </xf>
    <xf numFmtId="0" fontId="8" fillId="2" borderId="5" xfId="2" applyNumberFormat="1" applyFont="1" applyFill="1" applyBorder="1" applyAlignment="1" applyProtection="1">
      <alignment horizontal="center" vertical="center"/>
    </xf>
    <xf numFmtId="0" fontId="8" fillId="2" borderId="1" xfId="2" applyNumberFormat="1" applyFont="1" applyFill="1" applyBorder="1" applyAlignment="1" applyProtection="1">
      <alignment horizontal="center" vertical="center"/>
    </xf>
    <xf numFmtId="0" fontId="8" fillId="2" borderId="6" xfId="2" applyNumberFormat="1" applyFont="1" applyFill="1" applyBorder="1" applyAlignment="1" applyProtection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38" fontId="8" fillId="0" borderId="37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/>
    </xf>
    <xf numFmtId="0" fontId="16" fillId="0" borderId="9" xfId="3" applyFont="1" applyBorder="1" applyAlignment="1">
      <alignment horizontal="left" vertical="center" wrapText="1"/>
    </xf>
    <xf numFmtId="0" fontId="16" fillId="0" borderId="10" xfId="3" applyFont="1" applyBorder="1" applyAlignment="1">
      <alignment horizontal="left" vertical="center" wrapText="1"/>
    </xf>
    <xf numFmtId="0" fontId="16" fillId="0" borderId="14" xfId="3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left" vertical="center" wrapText="1"/>
    </xf>
    <xf numFmtId="0" fontId="16" fillId="0" borderId="1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distributed" vertical="center" indent="8"/>
    </xf>
    <xf numFmtId="0" fontId="8" fillId="0" borderId="6" xfId="0" applyFont="1" applyBorder="1" applyAlignment="1">
      <alignment horizontal="distributed" vertical="center" indent="8"/>
    </xf>
    <xf numFmtId="0" fontId="8" fillId="0" borderId="18" xfId="0" applyFont="1" applyBorder="1" applyAlignment="1">
      <alignment horizontal="distributed" vertical="center" indent="8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8" fontId="8" fillId="0" borderId="16" xfId="1" applyNumberFormat="1" applyFont="1" applyFill="1" applyBorder="1" applyAlignment="1">
      <alignment horizontal="right" vertical="center" wrapText="1"/>
    </xf>
    <xf numFmtId="38" fontId="8" fillId="0" borderId="16" xfId="1" applyNumberFormat="1" applyFont="1" applyFill="1" applyBorder="1" applyAlignment="1">
      <alignment vertical="center" wrapText="1"/>
    </xf>
    <xf numFmtId="38" fontId="8" fillId="0" borderId="17" xfId="1" applyNumberFormat="1" applyFont="1" applyBorder="1">
      <alignment vertical="center"/>
    </xf>
    <xf numFmtId="38" fontId="9" fillId="0" borderId="17" xfId="1" applyNumberFormat="1" applyFont="1" applyBorder="1">
      <alignment vertical="center"/>
    </xf>
    <xf numFmtId="38" fontId="7" fillId="2" borderId="24" xfId="0" applyNumberFormat="1" applyFont="1" applyFill="1" applyBorder="1">
      <alignment vertical="center"/>
    </xf>
    <xf numFmtId="38" fontId="7" fillId="2" borderId="25" xfId="0" applyNumberFormat="1" applyFont="1" applyFill="1" applyBorder="1">
      <alignment vertical="center"/>
    </xf>
    <xf numFmtId="38" fontId="8" fillId="3" borderId="16" xfId="0" applyNumberFormat="1" applyFont="1" applyFill="1" applyBorder="1" applyAlignment="1">
      <alignment horizontal="center" vertical="center"/>
    </xf>
    <xf numFmtId="38" fontId="8" fillId="3" borderId="20" xfId="0" applyNumberFormat="1" applyFont="1" applyFill="1" applyBorder="1" applyAlignment="1">
      <alignment horizontal="center" vertical="center"/>
    </xf>
    <xf numFmtId="38" fontId="8" fillId="3" borderId="27" xfId="0" applyNumberFormat="1" applyFont="1" applyFill="1" applyBorder="1" applyAlignment="1">
      <alignment horizontal="center" vertical="center"/>
    </xf>
    <xf numFmtId="38" fontId="24" fillId="0" borderId="16" xfId="1" applyNumberFormat="1" applyFont="1" applyBorder="1" applyAlignment="1">
      <alignment horizontal="right" vertical="center"/>
    </xf>
    <xf numFmtId="38" fontId="24" fillId="0" borderId="20" xfId="1" applyNumberFormat="1" applyFont="1" applyBorder="1" applyAlignment="1">
      <alignment horizontal="right" vertical="center"/>
    </xf>
    <xf numFmtId="38" fontId="24" fillId="0" borderId="27" xfId="1" applyNumberFormat="1" applyFont="1" applyBorder="1" applyAlignment="1">
      <alignment horizontal="right" vertical="center"/>
    </xf>
    <xf numFmtId="38" fontId="24" fillId="0" borderId="30" xfId="1" applyNumberFormat="1" applyFont="1" applyBorder="1" applyAlignment="1">
      <alignment horizontal="right" vertical="center"/>
    </xf>
    <xf numFmtId="38" fontId="24" fillId="0" borderId="31" xfId="1" applyNumberFormat="1" applyFont="1" applyBorder="1" applyAlignment="1">
      <alignment horizontal="right" vertical="center"/>
    </xf>
    <xf numFmtId="38" fontId="24" fillId="0" borderId="32" xfId="1" applyNumberFormat="1" applyFont="1" applyBorder="1" applyAlignment="1">
      <alignment horizontal="right" vertical="center"/>
    </xf>
    <xf numFmtId="38" fontId="9" fillId="0" borderId="16" xfId="1" applyNumberFormat="1" applyFont="1" applyBorder="1" applyAlignment="1">
      <alignment horizontal="right" vertical="center"/>
    </xf>
    <xf numFmtId="38" fontId="9" fillId="0" borderId="20" xfId="1" applyNumberFormat="1" applyFont="1" applyBorder="1" applyAlignment="1">
      <alignment horizontal="right" vertical="center"/>
    </xf>
    <xf numFmtId="38" fontId="9" fillId="0" borderId="27" xfId="1" applyNumberFormat="1" applyFont="1" applyBorder="1" applyAlignment="1">
      <alignment horizontal="right" vertical="center"/>
    </xf>
    <xf numFmtId="38" fontId="9" fillId="0" borderId="30" xfId="1" applyNumberFormat="1" applyFont="1" applyBorder="1" applyAlignment="1">
      <alignment horizontal="right" vertical="center"/>
    </xf>
    <xf numFmtId="38" fontId="9" fillId="0" borderId="31" xfId="1" applyNumberFormat="1" applyFont="1" applyBorder="1" applyAlignment="1">
      <alignment horizontal="right" vertical="center"/>
    </xf>
    <xf numFmtId="38" fontId="9" fillId="0" borderId="32" xfId="1" applyNumberFormat="1" applyFont="1" applyBorder="1" applyAlignment="1">
      <alignment horizontal="right" vertical="center"/>
    </xf>
  </cellXfs>
  <cellStyles count="4">
    <cellStyle name="桁区切り" xfId="1" builtinId="6"/>
    <cellStyle name="説明文" xfId="2" builtinId="53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46"/>
  <sheetViews>
    <sheetView tabSelected="1" view="pageBreakPreview" zoomScaleNormal="100" zoomScaleSheetLayoutView="100" workbookViewId="0">
      <selection activeCell="L31" sqref="L31"/>
    </sheetView>
  </sheetViews>
  <sheetFormatPr defaultColWidth="9" defaultRowHeight="14.25"/>
  <cols>
    <col min="1" max="1" width="8.5" style="8" customWidth="1"/>
    <col min="2" max="2" width="3.875" style="8" customWidth="1"/>
    <col min="3" max="3" width="4.875" style="8" customWidth="1"/>
    <col min="4" max="4" width="9.125" style="8" customWidth="1"/>
    <col min="5" max="5" width="9.5" style="8" bestFit="1" customWidth="1"/>
    <col min="6" max="6" width="16.75" style="8" customWidth="1"/>
    <col min="7" max="7" width="7.5" style="8" bestFit="1" customWidth="1"/>
    <col min="8" max="8" width="2.875" style="8" customWidth="1"/>
    <col min="9" max="9" width="4.875" style="8" customWidth="1"/>
    <col min="10" max="10" width="8.875" style="8" customWidth="1"/>
    <col min="11" max="11" width="6.875" style="8" bestFit="1" customWidth="1"/>
    <col min="12" max="12" width="12.25" style="8" customWidth="1"/>
    <col min="13" max="16384" width="9" style="8"/>
  </cols>
  <sheetData>
    <row r="2" spans="1:10" ht="32.25" customHeight="1">
      <c r="A2" s="121" t="s">
        <v>90</v>
      </c>
      <c r="B2" s="121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3"/>
      <c r="B3" s="21"/>
      <c r="C3" s="13"/>
      <c r="D3" s="13"/>
      <c r="E3" s="13"/>
      <c r="F3" s="13"/>
      <c r="G3" s="13"/>
      <c r="H3" s="13"/>
      <c r="I3" s="13"/>
      <c r="J3" s="13"/>
    </row>
    <row r="4" spans="1:10" ht="18.75" customHeight="1">
      <c r="A4" s="14"/>
      <c r="B4" s="14"/>
      <c r="C4" s="14"/>
      <c r="D4" s="14"/>
      <c r="E4" s="14"/>
      <c r="F4" s="14"/>
      <c r="G4" s="14"/>
      <c r="H4" s="14"/>
      <c r="I4" s="14"/>
      <c r="J4" s="7" t="s">
        <v>71</v>
      </c>
    </row>
    <row r="5" spans="1:10" ht="18.75" customHeight="1">
      <c r="A5" s="14"/>
      <c r="B5" s="14"/>
      <c r="C5" s="14"/>
      <c r="D5" s="14"/>
      <c r="E5" s="14"/>
      <c r="F5" s="14"/>
      <c r="G5" s="14"/>
      <c r="H5" s="14"/>
      <c r="I5" s="14"/>
      <c r="J5" s="7"/>
    </row>
    <row r="6" spans="1:10" ht="24.95" customHeight="1">
      <c r="A6" s="14"/>
      <c r="B6" s="14"/>
      <c r="C6" s="14"/>
      <c r="D6" s="14"/>
      <c r="E6" s="73" t="s">
        <v>82</v>
      </c>
      <c r="F6" s="126"/>
      <c r="G6" s="126"/>
      <c r="H6" s="126"/>
      <c r="I6" s="126"/>
      <c r="J6" s="126"/>
    </row>
    <row r="7" spans="1:10" ht="24.95" customHeight="1">
      <c r="A7" s="14"/>
      <c r="B7" s="14"/>
      <c r="C7" s="14"/>
      <c r="D7" s="14"/>
      <c r="E7" s="74" t="s">
        <v>4</v>
      </c>
      <c r="F7" s="125"/>
      <c r="G7" s="125"/>
      <c r="H7" s="125"/>
      <c r="I7" s="125"/>
      <c r="J7" s="125"/>
    </row>
    <row r="8" spans="1:10" ht="24.95" customHeight="1">
      <c r="A8" s="14"/>
      <c r="B8" s="14"/>
      <c r="C8" s="14"/>
      <c r="D8" s="14"/>
      <c r="E8" s="74" t="s">
        <v>83</v>
      </c>
      <c r="F8" s="125"/>
      <c r="G8" s="125"/>
      <c r="H8" s="125"/>
      <c r="I8" s="125"/>
      <c r="J8" s="22" t="s">
        <v>87</v>
      </c>
    </row>
    <row r="9" spans="1:10" ht="24.95" customHeight="1">
      <c r="A9" s="14"/>
      <c r="B9" s="14"/>
      <c r="C9" s="14"/>
      <c r="D9" s="14"/>
      <c r="E9" s="74" t="s">
        <v>85</v>
      </c>
      <c r="F9" s="75"/>
      <c r="G9" s="23" t="s">
        <v>86</v>
      </c>
      <c r="H9" s="125"/>
      <c r="I9" s="125"/>
      <c r="J9" s="125"/>
    </row>
    <row r="10" spans="1:10" ht="24.95" customHeight="1">
      <c r="A10" s="14"/>
      <c r="B10" s="14"/>
      <c r="C10" s="14"/>
      <c r="D10" s="14"/>
      <c r="E10" s="74" t="s">
        <v>84</v>
      </c>
      <c r="F10" s="125"/>
      <c r="G10" s="125"/>
      <c r="H10" s="125"/>
      <c r="I10" s="125"/>
      <c r="J10" s="125"/>
    </row>
    <row r="11" spans="1:10" ht="18.75" customHeight="1">
      <c r="A11" s="14"/>
      <c r="B11" s="14"/>
      <c r="C11" s="14"/>
      <c r="D11" s="14"/>
      <c r="E11" s="17"/>
      <c r="F11" s="17"/>
      <c r="G11" s="17"/>
      <c r="H11" s="17"/>
      <c r="I11" s="17"/>
      <c r="J11" s="18"/>
    </row>
    <row r="12" spans="1:10" ht="14.25" customHeight="1">
      <c r="A12" s="14"/>
      <c r="B12" s="123" t="s">
        <v>88</v>
      </c>
      <c r="C12" s="123"/>
      <c r="D12" s="124" t="s">
        <v>89</v>
      </c>
      <c r="E12" s="124"/>
      <c r="F12" s="124"/>
      <c r="G12" s="124"/>
      <c r="H12" s="124"/>
      <c r="I12" s="124"/>
      <c r="J12" s="20"/>
    </row>
    <row r="13" spans="1:10">
      <c r="A13" s="14"/>
      <c r="B13" s="14"/>
      <c r="C13" s="16"/>
      <c r="D13" s="124"/>
      <c r="E13" s="124"/>
      <c r="F13" s="124"/>
      <c r="G13" s="124"/>
      <c r="H13" s="124"/>
      <c r="I13" s="124"/>
      <c r="J13" s="20"/>
    </row>
    <row r="14" spans="1:10" s="78" customFormat="1" ht="9.75" thickBot="1">
      <c r="A14" s="76"/>
      <c r="B14" s="76"/>
      <c r="C14" s="76"/>
      <c r="D14" s="77"/>
      <c r="E14" s="77"/>
      <c r="F14" s="77"/>
      <c r="G14" s="77"/>
      <c r="H14" s="77"/>
      <c r="I14" s="77"/>
      <c r="J14" s="77"/>
    </row>
    <row r="15" spans="1:10" ht="20.100000000000001" customHeight="1">
      <c r="A15" s="15"/>
      <c r="B15" s="14"/>
      <c r="C15" s="58" t="s">
        <v>139</v>
      </c>
      <c r="D15" s="63"/>
      <c r="E15" s="64"/>
      <c r="F15" s="64"/>
      <c r="G15" s="64"/>
      <c r="H15" s="64"/>
      <c r="I15" s="65"/>
      <c r="J15" s="15"/>
    </row>
    <row r="16" spans="1:10">
      <c r="A16" s="15"/>
      <c r="B16" s="6"/>
      <c r="C16" s="59"/>
      <c r="D16" s="117" t="s">
        <v>81</v>
      </c>
      <c r="E16" s="118"/>
      <c r="F16" s="118"/>
      <c r="G16" s="118" t="s">
        <v>70</v>
      </c>
      <c r="H16" s="119"/>
      <c r="I16" s="120"/>
      <c r="J16" s="6"/>
    </row>
    <row r="17" spans="1:9" ht="15.95" customHeight="1">
      <c r="A17" s="19"/>
      <c r="C17" s="60"/>
      <c r="D17" s="113" t="s">
        <v>91</v>
      </c>
      <c r="E17" s="114"/>
      <c r="F17" s="114"/>
      <c r="G17" s="214" t="str">
        <f>IF(SUM(G25,G33,G41)=0,"",SUM(G25,G33,G41))</f>
        <v/>
      </c>
      <c r="H17" s="215"/>
      <c r="I17" s="216"/>
    </row>
    <row r="18" spans="1:9" ht="15.95" customHeight="1">
      <c r="A18" s="19"/>
      <c r="C18" s="60"/>
      <c r="D18" s="115" t="s">
        <v>79</v>
      </c>
      <c r="E18" s="116"/>
      <c r="F18" s="116"/>
      <c r="G18" s="214" t="str">
        <f>IF(SUM(G26,G34,G42)=0,"",SUM(G26,G34,G42))</f>
        <v/>
      </c>
      <c r="H18" s="215"/>
      <c r="I18" s="216"/>
    </row>
    <row r="19" spans="1:9" ht="15.95" customHeight="1">
      <c r="A19" s="19"/>
      <c r="C19" s="60"/>
      <c r="D19" s="115" t="s">
        <v>80</v>
      </c>
      <c r="E19" s="116"/>
      <c r="F19" s="116"/>
      <c r="G19" s="214" t="str">
        <f>IF(SUM(G27,G35,G43)=0,"",SUM(G27,G35,G43))</f>
        <v/>
      </c>
      <c r="H19" s="215"/>
      <c r="I19" s="216"/>
    </row>
    <row r="20" spans="1:9" ht="15.95" customHeight="1">
      <c r="A20" s="19"/>
      <c r="C20" s="60"/>
      <c r="D20" s="109" t="s">
        <v>92</v>
      </c>
      <c r="E20" s="110"/>
      <c r="F20" s="110"/>
      <c r="G20" s="214" t="str">
        <f>IF(SUM(G17:I19)=0,"",SUM(G17:I19))</f>
        <v/>
      </c>
      <c r="H20" s="215"/>
      <c r="I20" s="216"/>
    </row>
    <row r="21" spans="1:9" ht="15.95" customHeight="1">
      <c r="A21" s="19"/>
      <c r="C21" s="60"/>
      <c r="D21" s="109" t="s">
        <v>93</v>
      </c>
      <c r="E21" s="110"/>
      <c r="F21" s="110"/>
      <c r="G21" s="214" t="str">
        <f>IF(G20="","",SUM(G29,G37,G45))</f>
        <v/>
      </c>
      <c r="H21" s="215"/>
      <c r="I21" s="216"/>
    </row>
    <row r="22" spans="1:9" ht="15.95" customHeight="1" thickBot="1">
      <c r="A22" s="19"/>
      <c r="C22" s="61"/>
      <c r="D22" s="111" t="s">
        <v>94</v>
      </c>
      <c r="E22" s="112"/>
      <c r="F22" s="112"/>
      <c r="G22" s="217" t="str">
        <f>IF(SUM(G20:I21)=0,"",SUM(G20:I21))</f>
        <v/>
      </c>
      <c r="H22" s="218"/>
      <c r="I22" s="219"/>
    </row>
    <row r="23" spans="1:9" ht="20.100000000000001" customHeight="1">
      <c r="C23" s="55" t="s">
        <v>111</v>
      </c>
      <c r="D23" s="56"/>
      <c r="E23" s="56"/>
      <c r="F23" s="56"/>
      <c r="G23" s="209"/>
      <c r="H23" s="209"/>
      <c r="I23" s="210"/>
    </row>
    <row r="24" spans="1:9">
      <c r="C24" s="57"/>
      <c r="D24" s="117" t="s">
        <v>81</v>
      </c>
      <c r="E24" s="118"/>
      <c r="F24" s="118"/>
      <c r="G24" s="211" t="s">
        <v>70</v>
      </c>
      <c r="H24" s="212"/>
      <c r="I24" s="213"/>
    </row>
    <row r="25" spans="1:9" ht="15.95" customHeight="1">
      <c r="C25" s="57"/>
      <c r="D25" s="113" t="s">
        <v>91</v>
      </c>
      <c r="E25" s="114"/>
      <c r="F25" s="114"/>
      <c r="G25" s="220" t="str">
        <f>'内訳｜寝具・病衣'!O15</f>
        <v/>
      </c>
      <c r="H25" s="221"/>
      <c r="I25" s="222"/>
    </row>
    <row r="26" spans="1:9" ht="15.95" customHeight="1">
      <c r="C26" s="57"/>
      <c r="D26" s="115" t="s">
        <v>79</v>
      </c>
      <c r="E26" s="116"/>
      <c r="F26" s="116"/>
      <c r="G26" s="220" t="str">
        <f>'内訳｜看護衣'!K16</f>
        <v/>
      </c>
      <c r="H26" s="221"/>
      <c r="I26" s="222"/>
    </row>
    <row r="27" spans="1:9" ht="15.95" customHeight="1">
      <c r="C27" s="57"/>
      <c r="D27" s="115" t="s">
        <v>80</v>
      </c>
      <c r="E27" s="116"/>
      <c r="F27" s="116"/>
      <c r="G27" s="220" t="str">
        <f>'内訳｜洗濯'!D34</f>
        <v/>
      </c>
      <c r="H27" s="221"/>
      <c r="I27" s="222"/>
    </row>
    <row r="28" spans="1:9" ht="15.95" customHeight="1">
      <c r="C28" s="57"/>
      <c r="D28" s="109" t="s">
        <v>92</v>
      </c>
      <c r="E28" s="110"/>
      <c r="F28" s="110"/>
      <c r="G28" s="220" t="str">
        <f>IF(SUM(G25:I27)=0,"",SUM(G25:I27))</f>
        <v/>
      </c>
      <c r="H28" s="221"/>
      <c r="I28" s="222"/>
    </row>
    <row r="29" spans="1:9" ht="15.95" customHeight="1">
      <c r="C29" s="57"/>
      <c r="D29" s="109" t="s">
        <v>93</v>
      </c>
      <c r="E29" s="110"/>
      <c r="F29" s="110"/>
      <c r="G29" s="220" t="str">
        <f>IF(G28="","",ROUNDDOWN(G28*0.1,0))</f>
        <v/>
      </c>
      <c r="H29" s="221"/>
      <c r="I29" s="222"/>
    </row>
    <row r="30" spans="1:9" ht="15.95" customHeight="1" thickBot="1">
      <c r="C30" s="61"/>
      <c r="D30" s="111" t="s">
        <v>94</v>
      </c>
      <c r="E30" s="112"/>
      <c r="F30" s="112"/>
      <c r="G30" s="223" t="str">
        <f>IF(SUM(G28:I29)=0,"",SUM(G28:I29))</f>
        <v/>
      </c>
      <c r="H30" s="224"/>
      <c r="I30" s="225"/>
    </row>
    <row r="31" spans="1:9" ht="20.100000000000001" customHeight="1">
      <c r="C31" s="55" t="s">
        <v>110</v>
      </c>
      <c r="D31" s="56"/>
      <c r="E31" s="56"/>
      <c r="F31" s="56"/>
      <c r="G31" s="209"/>
      <c r="H31" s="209"/>
      <c r="I31" s="210"/>
    </row>
    <row r="32" spans="1:9">
      <c r="C32" s="57"/>
      <c r="D32" s="117" t="s">
        <v>81</v>
      </c>
      <c r="E32" s="118"/>
      <c r="F32" s="118"/>
      <c r="G32" s="211" t="s">
        <v>70</v>
      </c>
      <c r="H32" s="212"/>
      <c r="I32" s="213"/>
    </row>
    <row r="33" spans="3:9" ht="15.95" customHeight="1">
      <c r="C33" s="57"/>
      <c r="D33" s="113" t="s">
        <v>91</v>
      </c>
      <c r="E33" s="114"/>
      <c r="F33" s="114"/>
      <c r="G33" s="220" t="str">
        <f>'内訳｜寝具・病衣'!O23</f>
        <v/>
      </c>
      <c r="H33" s="221"/>
      <c r="I33" s="222"/>
    </row>
    <row r="34" spans="3:9" ht="15.95" customHeight="1">
      <c r="C34" s="57"/>
      <c r="D34" s="115" t="s">
        <v>79</v>
      </c>
      <c r="E34" s="116"/>
      <c r="F34" s="116"/>
      <c r="G34" s="220" t="str">
        <f>'内訳｜看護衣'!K31</f>
        <v/>
      </c>
      <c r="H34" s="221"/>
      <c r="I34" s="222"/>
    </row>
    <row r="35" spans="3:9" ht="15.95" customHeight="1">
      <c r="C35" s="57"/>
      <c r="D35" s="115" t="s">
        <v>80</v>
      </c>
      <c r="E35" s="116"/>
      <c r="F35" s="116"/>
      <c r="G35" s="220" t="str">
        <f>'内訳｜洗濯'!F34</f>
        <v/>
      </c>
      <c r="H35" s="221"/>
      <c r="I35" s="222"/>
    </row>
    <row r="36" spans="3:9" ht="15.95" customHeight="1">
      <c r="C36" s="57"/>
      <c r="D36" s="109" t="s">
        <v>92</v>
      </c>
      <c r="E36" s="110"/>
      <c r="F36" s="110"/>
      <c r="G36" s="220" t="str">
        <f>IF(SUM(G33:I35)=0,"",SUM(G33:I35))</f>
        <v/>
      </c>
      <c r="H36" s="221"/>
      <c r="I36" s="222"/>
    </row>
    <row r="37" spans="3:9" ht="15.95" customHeight="1">
      <c r="C37" s="57"/>
      <c r="D37" s="109" t="s">
        <v>93</v>
      </c>
      <c r="E37" s="110"/>
      <c r="F37" s="110"/>
      <c r="G37" s="220" t="str">
        <f>IF(G36="","",ROUNDDOWN(G36*0.1,0))</f>
        <v/>
      </c>
      <c r="H37" s="221"/>
      <c r="I37" s="222"/>
    </row>
    <row r="38" spans="3:9" ht="15.95" customHeight="1" thickBot="1">
      <c r="C38" s="61"/>
      <c r="D38" s="111" t="s">
        <v>94</v>
      </c>
      <c r="E38" s="112"/>
      <c r="F38" s="112"/>
      <c r="G38" s="223" t="str">
        <f>IF(SUM(G36:I37)=0,"",SUM(G36:I37))</f>
        <v/>
      </c>
      <c r="H38" s="224"/>
      <c r="I38" s="225"/>
    </row>
    <row r="39" spans="3:9" ht="20.100000000000001" customHeight="1">
      <c r="C39" s="55" t="s">
        <v>112</v>
      </c>
      <c r="D39" s="56"/>
      <c r="E39" s="56"/>
      <c r="F39" s="56"/>
      <c r="G39" s="209"/>
      <c r="H39" s="209"/>
      <c r="I39" s="210"/>
    </row>
    <row r="40" spans="3:9">
      <c r="C40" s="60"/>
      <c r="D40" s="117" t="s">
        <v>81</v>
      </c>
      <c r="E40" s="118"/>
      <c r="F40" s="118"/>
      <c r="G40" s="211" t="s">
        <v>70</v>
      </c>
      <c r="H40" s="212"/>
      <c r="I40" s="213"/>
    </row>
    <row r="41" spans="3:9" ht="15.95" customHeight="1">
      <c r="C41" s="60"/>
      <c r="D41" s="113" t="s">
        <v>91</v>
      </c>
      <c r="E41" s="114"/>
      <c r="F41" s="114"/>
      <c r="G41" s="220" t="str">
        <f>'内訳｜寝具・病衣'!O33</f>
        <v/>
      </c>
      <c r="H41" s="221"/>
      <c r="I41" s="222"/>
    </row>
    <row r="42" spans="3:9" ht="15.95" customHeight="1">
      <c r="C42" s="60"/>
      <c r="D42" s="115" t="s">
        <v>79</v>
      </c>
      <c r="E42" s="116"/>
      <c r="F42" s="116"/>
      <c r="G42" s="220" t="str">
        <f>'内訳｜看護衣'!K53</f>
        <v/>
      </c>
      <c r="H42" s="221"/>
      <c r="I42" s="222"/>
    </row>
    <row r="43" spans="3:9" ht="15.95" customHeight="1">
      <c r="C43" s="60"/>
      <c r="D43" s="115" t="s">
        <v>80</v>
      </c>
      <c r="E43" s="116"/>
      <c r="F43" s="116"/>
      <c r="G43" s="220" t="str">
        <f>'内訳｜洗濯'!H34</f>
        <v/>
      </c>
      <c r="H43" s="221"/>
      <c r="I43" s="222"/>
    </row>
    <row r="44" spans="3:9" ht="15.95" customHeight="1">
      <c r="C44" s="60"/>
      <c r="D44" s="109" t="s">
        <v>92</v>
      </c>
      <c r="E44" s="110"/>
      <c r="F44" s="110"/>
      <c r="G44" s="220" t="str">
        <f>IF(SUM(G41:I43)=0,"",SUM(G41:I43))</f>
        <v/>
      </c>
      <c r="H44" s="221"/>
      <c r="I44" s="222"/>
    </row>
    <row r="45" spans="3:9" ht="15.95" customHeight="1">
      <c r="C45" s="60"/>
      <c r="D45" s="109" t="s">
        <v>93</v>
      </c>
      <c r="E45" s="110"/>
      <c r="F45" s="110"/>
      <c r="G45" s="220" t="str">
        <f>IF(G44="","",ROUNDDOWN(G44*0.1,0))</f>
        <v/>
      </c>
      <c r="H45" s="221"/>
      <c r="I45" s="222"/>
    </row>
    <row r="46" spans="3:9" ht="15.95" customHeight="1" thickBot="1">
      <c r="C46" s="62"/>
      <c r="D46" s="111" t="s">
        <v>94</v>
      </c>
      <c r="E46" s="112"/>
      <c r="F46" s="112"/>
      <c r="G46" s="223" t="str">
        <f>IF(SUM(G44:I45)=0,"",SUM(G44:I45))</f>
        <v/>
      </c>
      <c r="H46" s="224"/>
      <c r="I46" s="225"/>
    </row>
  </sheetData>
  <mergeCells count="64">
    <mergeCell ref="A2:J2"/>
    <mergeCell ref="G16:I16"/>
    <mergeCell ref="G17:I17"/>
    <mergeCell ref="G18:I18"/>
    <mergeCell ref="G19:I19"/>
    <mergeCell ref="D16:F16"/>
    <mergeCell ref="D17:F17"/>
    <mergeCell ref="D18:F18"/>
    <mergeCell ref="D19:F19"/>
    <mergeCell ref="B12:C12"/>
    <mergeCell ref="D12:I13"/>
    <mergeCell ref="H9:J9"/>
    <mergeCell ref="F6:J6"/>
    <mergeCell ref="F7:J7"/>
    <mergeCell ref="F8:I8"/>
    <mergeCell ref="F10:J10"/>
    <mergeCell ref="G22:I22"/>
    <mergeCell ref="G20:I20"/>
    <mergeCell ref="G21:I21"/>
    <mergeCell ref="D20:F20"/>
    <mergeCell ref="D21:F21"/>
    <mergeCell ref="D22:F22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40:F40"/>
    <mergeCell ref="G40:I40"/>
    <mergeCell ref="D41:F41"/>
    <mergeCell ref="G41:I41"/>
    <mergeCell ref="D42:F42"/>
    <mergeCell ref="G42:I42"/>
    <mergeCell ref="D43:F43"/>
    <mergeCell ref="G43:I43"/>
    <mergeCell ref="D44:F44"/>
    <mergeCell ref="G44:I44"/>
    <mergeCell ref="D45:F45"/>
    <mergeCell ref="G45:I45"/>
    <mergeCell ref="D46:F46"/>
    <mergeCell ref="G46:I46"/>
  </mergeCells>
  <phoneticPr fontId="5"/>
  <printOptions horizontalCentered="1"/>
  <pageMargins left="0.98425196850393704" right="0.98425196850393704" top="0.78740157480314965" bottom="0.78740157480314965" header="0.59055118110236227" footer="0"/>
  <pageSetup paperSize="9" orientation="portrait" r:id="rId1"/>
  <headerFooter>
    <oddHeader>&amp;L&amp;"ＭＳ 明朝,標準"&amp;12別記様式第３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V50"/>
  <sheetViews>
    <sheetView view="pageBreakPreview" topLeftCell="A4" zoomScaleNormal="100" zoomScaleSheetLayoutView="100" workbookViewId="0">
      <selection activeCell="C7" sqref="C7:I14"/>
    </sheetView>
  </sheetViews>
  <sheetFormatPr defaultColWidth="9" defaultRowHeight="14.25"/>
  <cols>
    <col min="1" max="1" width="29.5" style="33" customWidth="1"/>
    <col min="2" max="2" width="13.875" style="33" customWidth="1"/>
    <col min="3" max="14" width="2.625" style="33" customWidth="1"/>
    <col min="15" max="20" width="3.125" style="33" customWidth="1"/>
    <col min="21" max="21" width="22" style="33" customWidth="1"/>
    <col min="22" max="22" width="12.25" style="33" customWidth="1"/>
    <col min="23" max="16384" width="9" style="33"/>
  </cols>
  <sheetData>
    <row r="1" spans="1:22" ht="18.75" customHeight="1">
      <c r="A1" s="160" t="s">
        <v>69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2" ht="18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2" ht="20.100000000000001" customHeight="1">
      <c r="A3" s="50" t="s">
        <v>99</v>
      </c>
    </row>
    <row r="4" spans="1:22" ht="17.100000000000001" customHeight="1">
      <c r="A4" s="145" t="s">
        <v>5</v>
      </c>
      <c r="B4" s="146"/>
      <c r="C4" s="151" t="s">
        <v>122</v>
      </c>
      <c r="D4" s="152"/>
      <c r="E4" s="152"/>
      <c r="F4" s="152"/>
      <c r="G4" s="152"/>
      <c r="H4" s="152"/>
      <c r="I4" s="153"/>
      <c r="J4" s="151" t="s">
        <v>95</v>
      </c>
      <c r="K4" s="152"/>
      <c r="L4" s="152"/>
      <c r="M4" s="152"/>
      <c r="N4" s="153"/>
      <c r="O4" s="151" t="s">
        <v>96</v>
      </c>
      <c r="P4" s="152"/>
      <c r="Q4" s="152"/>
      <c r="R4" s="152"/>
      <c r="S4" s="152"/>
      <c r="T4" s="153"/>
      <c r="U4" s="129" t="s">
        <v>28</v>
      </c>
    </row>
    <row r="5" spans="1:22" ht="17.100000000000001" customHeight="1">
      <c r="A5" s="147"/>
      <c r="B5" s="148"/>
      <c r="C5" s="154"/>
      <c r="D5" s="155"/>
      <c r="E5" s="155"/>
      <c r="F5" s="155"/>
      <c r="G5" s="155"/>
      <c r="H5" s="155"/>
      <c r="I5" s="156"/>
      <c r="J5" s="154"/>
      <c r="K5" s="155"/>
      <c r="L5" s="155"/>
      <c r="M5" s="155"/>
      <c r="N5" s="156"/>
      <c r="O5" s="154"/>
      <c r="P5" s="155"/>
      <c r="Q5" s="155"/>
      <c r="R5" s="155"/>
      <c r="S5" s="155"/>
      <c r="T5" s="156"/>
      <c r="U5" s="130"/>
    </row>
    <row r="6" spans="1:22">
      <c r="A6" s="149"/>
      <c r="B6" s="150"/>
      <c r="C6" s="157"/>
      <c r="D6" s="158"/>
      <c r="E6" s="158"/>
      <c r="F6" s="158"/>
      <c r="G6" s="158"/>
      <c r="H6" s="158"/>
      <c r="I6" s="159"/>
      <c r="J6" s="157"/>
      <c r="K6" s="158"/>
      <c r="L6" s="158"/>
      <c r="M6" s="158"/>
      <c r="N6" s="159"/>
      <c r="O6" s="157"/>
      <c r="P6" s="158"/>
      <c r="Q6" s="158"/>
      <c r="R6" s="158"/>
      <c r="S6" s="158"/>
      <c r="T6" s="159"/>
      <c r="U6" s="131"/>
    </row>
    <row r="7" spans="1:22" ht="23.1" customHeight="1">
      <c r="A7" s="38" t="s">
        <v>6</v>
      </c>
      <c r="B7" s="67" t="s">
        <v>126</v>
      </c>
      <c r="C7" s="132"/>
      <c r="D7" s="133"/>
      <c r="E7" s="133"/>
      <c r="F7" s="133"/>
      <c r="G7" s="133"/>
      <c r="H7" s="133"/>
      <c r="I7" s="134"/>
      <c r="J7" s="135">
        <v>39064</v>
      </c>
      <c r="K7" s="136"/>
      <c r="L7" s="136"/>
      <c r="M7" s="136"/>
      <c r="N7" s="137"/>
      <c r="O7" s="135" t="str">
        <f t="shared" ref="O7:O14" si="0">IF(C7*J7=0,"",C7*J7)</f>
        <v/>
      </c>
      <c r="P7" s="136"/>
      <c r="Q7" s="136"/>
      <c r="R7" s="136"/>
      <c r="S7" s="136"/>
      <c r="T7" s="137"/>
      <c r="U7" s="39"/>
      <c r="V7" s="40"/>
    </row>
    <row r="8" spans="1:22" ht="23.1" customHeight="1">
      <c r="A8" s="38" t="s">
        <v>0</v>
      </c>
      <c r="B8" s="67" t="s">
        <v>126</v>
      </c>
      <c r="C8" s="132"/>
      <c r="D8" s="133"/>
      <c r="E8" s="133"/>
      <c r="F8" s="133"/>
      <c r="G8" s="133"/>
      <c r="H8" s="133"/>
      <c r="I8" s="134"/>
      <c r="J8" s="135">
        <f>37197</f>
        <v>37197</v>
      </c>
      <c r="K8" s="136"/>
      <c r="L8" s="136"/>
      <c r="M8" s="136"/>
      <c r="N8" s="137"/>
      <c r="O8" s="135" t="str">
        <f t="shared" si="0"/>
        <v/>
      </c>
      <c r="P8" s="136"/>
      <c r="Q8" s="136"/>
      <c r="R8" s="136"/>
      <c r="S8" s="136"/>
      <c r="T8" s="137"/>
      <c r="U8" s="39"/>
      <c r="V8" s="40"/>
    </row>
    <row r="9" spans="1:22" ht="23.1" customHeight="1">
      <c r="A9" s="38" t="s">
        <v>97</v>
      </c>
      <c r="B9" s="67" t="s">
        <v>27</v>
      </c>
      <c r="C9" s="132"/>
      <c r="D9" s="133"/>
      <c r="E9" s="133"/>
      <c r="F9" s="133"/>
      <c r="G9" s="133"/>
      <c r="H9" s="133"/>
      <c r="I9" s="134"/>
      <c r="J9" s="135">
        <v>1310</v>
      </c>
      <c r="K9" s="136"/>
      <c r="L9" s="136"/>
      <c r="M9" s="136"/>
      <c r="N9" s="137"/>
      <c r="O9" s="135" t="str">
        <f t="shared" si="0"/>
        <v/>
      </c>
      <c r="P9" s="136"/>
      <c r="Q9" s="136"/>
      <c r="R9" s="136"/>
      <c r="S9" s="136"/>
      <c r="T9" s="137"/>
      <c r="U9" s="39"/>
      <c r="V9" s="40"/>
    </row>
    <row r="10" spans="1:22" ht="23.1" customHeight="1">
      <c r="A10" s="38" t="s">
        <v>98</v>
      </c>
      <c r="B10" s="67" t="s">
        <v>27</v>
      </c>
      <c r="C10" s="132"/>
      <c r="D10" s="133"/>
      <c r="E10" s="133"/>
      <c r="F10" s="133"/>
      <c r="G10" s="133"/>
      <c r="H10" s="133"/>
      <c r="I10" s="134"/>
      <c r="J10" s="135">
        <v>920</v>
      </c>
      <c r="K10" s="136"/>
      <c r="L10" s="136"/>
      <c r="M10" s="136"/>
      <c r="N10" s="137"/>
      <c r="O10" s="135" t="str">
        <f t="shared" si="0"/>
        <v/>
      </c>
      <c r="P10" s="136"/>
      <c r="Q10" s="136"/>
      <c r="R10" s="136"/>
      <c r="S10" s="136"/>
      <c r="T10" s="137"/>
      <c r="U10" s="39"/>
      <c r="V10" s="40"/>
    </row>
    <row r="11" spans="1:22" ht="23.1" customHeight="1">
      <c r="A11" s="38" t="s">
        <v>100</v>
      </c>
      <c r="B11" s="67" t="s">
        <v>27</v>
      </c>
      <c r="C11" s="132"/>
      <c r="D11" s="133"/>
      <c r="E11" s="133"/>
      <c r="F11" s="133"/>
      <c r="G11" s="133"/>
      <c r="H11" s="133"/>
      <c r="I11" s="134"/>
      <c r="J11" s="135">
        <v>11580</v>
      </c>
      <c r="K11" s="136"/>
      <c r="L11" s="136"/>
      <c r="M11" s="136"/>
      <c r="N11" s="137"/>
      <c r="O11" s="135" t="str">
        <f t="shared" si="0"/>
        <v/>
      </c>
      <c r="P11" s="136"/>
      <c r="Q11" s="136"/>
      <c r="R11" s="136"/>
      <c r="S11" s="136"/>
      <c r="T11" s="137"/>
      <c r="U11" s="41"/>
      <c r="V11" s="40"/>
    </row>
    <row r="12" spans="1:22" ht="23.1" customHeight="1">
      <c r="A12" s="38" t="s">
        <v>1</v>
      </c>
      <c r="B12" s="67" t="s">
        <v>27</v>
      </c>
      <c r="C12" s="132"/>
      <c r="D12" s="133"/>
      <c r="E12" s="133"/>
      <c r="F12" s="133"/>
      <c r="G12" s="133"/>
      <c r="H12" s="133"/>
      <c r="I12" s="134"/>
      <c r="J12" s="135">
        <v>800</v>
      </c>
      <c r="K12" s="136"/>
      <c r="L12" s="136"/>
      <c r="M12" s="136"/>
      <c r="N12" s="137"/>
      <c r="O12" s="135" t="str">
        <f t="shared" si="0"/>
        <v/>
      </c>
      <c r="P12" s="136"/>
      <c r="Q12" s="136"/>
      <c r="R12" s="136"/>
      <c r="S12" s="136"/>
      <c r="T12" s="137"/>
      <c r="U12" s="41"/>
      <c r="V12" s="40"/>
    </row>
    <row r="13" spans="1:22" ht="23.1" customHeight="1">
      <c r="A13" s="38" t="s">
        <v>2</v>
      </c>
      <c r="B13" s="67" t="s">
        <v>27</v>
      </c>
      <c r="C13" s="132"/>
      <c r="D13" s="133"/>
      <c r="E13" s="133"/>
      <c r="F13" s="133"/>
      <c r="G13" s="133"/>
      <c r="H13" s="133"/>
      <c r="I13" s="134"/>
      <c r="J13" s="135">
        <v>50</v>
      </c>
      <c r="K13" s="136"/>
      <c r="L13" s="136"/>
      <c r="M13" s="136"/>
      <c r="N13" s="137"/>
      <c r="O13" s="135" t="str">
        <f t="shared" si="0"/>
        <v/>
      </c>
      <c r="P13" s="136"/>
      <c r="Q13" s="136"/>
      <c r="R13" s="136"/>
      <c r="S13" s="136"/>
      <c r="T13" s="137"/>
      <c r="U13" s="41"/>
      <c r="V13" s="40"/>
    </row>
    <row r="14" spans="1:22" ht="23.1" customHeight="1">
      <c r="A14" s="38" t="s">
        <v>3</v>
      </c>
      <c r="B14" s="67" t="s">
        <v>27</v>
      </c>
      <c r="C14" s="132"/>
      <c r="D14" s="133"/>
      <c r="E14" s="133"/>
      <c r="F14" s="133"/>
      <c r="G14" s="133"/>
      <c r="H14" s="133"/>
      <c r="I14" s="134"/>
      <c r="J14" s="135">
        <f>6295+1060</f>
        <v>7355</v>
      </c>
      <c r="K14" s="136"/>
      <c r="L14" s="136"/>
      <c r="M14" s="136"/>
      <c r="N14" s="137"/>
      <c r="O14" s="135" t="str">
        <f t="shared" si="0"/>
        <v/>
      </c>
      <c r="P14" s="136"/>
      <c r="Q14" s="136"/>
      <c r="R14" s="136"/>
      <c r="S14" s="136"/>
      <c r="T14" s="137"/>
      <c r="U14" s="41"/>
      <c r="V14" s="40"/>
    </row>
    <row r="15" spans="1:22" ht="23.1" customHeight="1">
      <c r="A15" s="127" t="s">
        <v>45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28"/>
      <c r="O15" s="139" t="str">
        <f>IF(SUM(O7:T14)=0,"",SUM(O7:T14))</f>
        <v/>
      </c>
      <c r="P15" s="140"/>
      <c r="Q15" s="140"/>
      <c r="R15" s="140"/>
      <c r="S15" s="140"/>
      <c r="T15" s="141"/>
      <c r="U15" s="42"/>
    </row>
    <row r="16" spans="1:22" s="44" customFormat="1" ht="20.100000000000001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2" ht="20.100000000000001" customHeight="1">
      <c r="A17" s="50" t="s">
        <v>101</v>
      </c>
    </row>
    <row r="18" spans="1:22" ht="17.100000000000001" customHeight="1">
      <c r="A18" s="145" t="s">
        <v>137</v>
      </c>
      <c r="B18" s="146"/>
      <c r="C18" s="151" t="s">
        <v>122</v>
      </c>
      <c r="D18" s="152"/>
      <c r="E18" s="152"/>
      <c r="F18" s="152"/>
      <c r="G18" s="152"/>
      <c r="H18" s="152"/>
      <c r="I18" s="153"/>
      <c r="J18" s="151" t="s">
        <v>95</v>
      </c>
      <c r="K18" s="152"/>
      <c r="L18" s="152"/>
      <c r="M18" s="152"/>
      <c r="N18" s="153"/>
      <c r="O18" s="151" t="s">
        <v>96</v>
      </c>
      <c r="P18" s="152"/>
      <c r="Q18" s="152"/>
      <c r="R18" s="152"/>
      <c r="S18" s="152"/>
      <c r="T18" s="153"/>
      <c r="U18" s="129" t="s">
        <v>136</v>
      </c>
    </row>
    <row r="19" spans="1:22" ht="17.100000000000001" customHeight="1">
      <c r="A19" s="147"/>
      <c r="B19" s="148"/>
      <c r="C19" s="154"/>
      <c r="D19" s="155"/>
      <c r="E19" s="155"/>
      <c r="F19" s="155"/>
      <c r="G19" s="155"/>
      <c r="H19" s="155"/>
      <c r="I19" s="156"/>
      <c r="J19" s="154"/>
      <c r="K19" s="155"/>
      <c r="L19" s="155"/>
      <c r="M19" s="155"/>
      <c r="N19" s="156"/>
      <c r="O19" s="154"/>
      <c r="P19" s="155"/>
      <c r="Q19" s="155"/>
      <c r="R19" s="155"/>
      <c r="S19" s="155"/>
      <c r="T19" s="156"/>
      <c r="U19" s="130"/>
    </row>
    <row r="20" spans="1:22">
      <c r="A20" s="149"/>
      <c r="B20" s="150"/>
      <c r="C20" s="157"/>
      <c r="D20" s="158"/>
      <c r="E20" s="158"/>
      <c r="F20" s="158"/>
      <c r="G20" s="158"/>
      <c r="H20" s="158"/>
      <c r="I20" s="159"/>
      <c r="J20" s="157"/>
      <c r="K20" s="158"/>
      <c r="L20" s="158"/>
      <c r="M20" s="158"/>
      <c r="N20" s="159"/>
      <c r="O20" s="157"/>
      <c r="P20" s="158"/>
      <c r="Q20" s="158"/>
      <c r="R20" s="158"/>
      <c r="S20" s="158"/>
      <c r="T20" s="159"/>
      <c r="U20" s="131"/>
    </row>
    <row r="21" spans="1:22" ht="23.1" customHeight="1">
      <c r="A21" s="38" t="s">
        <v>7</v>
      </c>
      <c r="B21" s="103" t="s">
        <v>126</v>
      </c>
      <c r="C21" s="132"/>
      <c r="D21" s="133"/>
      <c r="E21" s="133"/>
      <c r="F21" s="133"/>
      <c r="G21" s="133"/>
      <c r="H21" s="133"/>
      <c r="I21" s="134"/>
      <c r="J21" s="135">
        <v>34324</v>
      </c>
      <c r="K21" s="136"/>
      <c r="L21" s="136"/>
      <c r="M21" s="136"/>
      <c r="N21" s="137"/>
      <c r="O21" s="135" t="str">
        <f>IF(C21*J21=0,"",C21*J21)</f>
        <v/>
      </c>
      <c r="P21" s="136"/>
      <c r="Q21" s="136"/>
      <c r="R21" s="136"/>
      <c r="S21" s="136"/>
      <c r="T21" s="137"/>
      <c r="U21" s="39"/>
      <c r="V21" s="40"/>
    </row>
    <row r="22" spans="1:22" ht="23.1" customHeight="1">
      <c r="A22" s="38" t="s">
        <v>3</v>
      </c>
      <c r="B22" s="103" t="s">
        <v>27</v>
      </c>
      <c r="C22" s="132"/>
      <c r="D22" s="133"/>
      <c r="E22" s="133"/>
      <c r="F22" s="133"/>
      <c r="G22" s="133"/>
      <c r="H22" s="133"/>
      <c r="I22" s="134"/>
      <c r="J22" s="135">
        <v>4330</v>
      </c>
      <c r="K22" s="136"/>
      <c r="L22" s="136"/>
      <c r="M22" s="136"/>
      <c r="N22" s="137"/>
      <c r="O22" s="135" t="str">
        <f>IF(C22*J22=0,"",C22*J22)</f>
        <v/>
      </c>
      <c r="P22" s="136"/>
      <c r="Q22" s="136"/>
      <c r="R22" s="136"/>
      <c r="S22" s="136"/>
      <c r="T22" s="137"/>
      <c r="U22" s="41"/>
      <c r="V22" s="40"/>
    </row>
    <row r="23" spans="1:22" ht="23.1" customHeight="1">
      <c r="A23" s="127" t="s">
        <v>45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28"/>
      <c r="O23" s="139" t="str">
        <f>IF(SUM(O21:T22)=0,"",SUM(O21:T22))</f>
        <v/>
      </c>
      <c r="P23" s="140"/>
      <c r="Q23" s="140"/>
      <c r="R23" s="140"/>
      <c r="S23" s="140"/>
      <c r="T23" s="141"/>
      <c r="U23" s="42"/>
    </row>
    <row r="24" spans="1:22" s="44" customFormat="1" ht="20.100000000000001" customHeight="1"/>
    <row r="25" spans="1:22" ht="20.100000000000001" customHeight="1">
      <c r="A25" s="50" t="s">
        <v>114</v>
      </c>
    </row>
    <row r="26" spans="1:22" ht="17.100000000000001" customHeight="1">
      <c r="A26" s="145" t="s">
        <v>137</v>
      </c>
      <c r="B26" s="146"/>
      <c r="C26" s="151" t="s">
        <v>122</v>
      </c>
      <c r="D26" s="152"/>
      <c r="E26" s="152"/>
      <c r="F26" s="152"/>
      <c r="G26" s="152"/>
      <c r="H26" s="152"/>
      <c r="I26" s="153"/>
      <c r="J26" s="151" t="s">
        <v>95</v>
      </c>
      <c r="K26" s="152"/>
      <c r="L26" s="152"/>
      <c r="M26" s="152"/>
      <c r="N26" s="153"/>
      <c r="O26" s="151" t="s">
        <v>96</v>
      </c>
      <c r="P26" s="152"/>
      <c r="Q26" s="152"/>
      <c r="R26" s="152"/>
      <c r="S26" s="152"/>
      <c r="T26" s="153"/>
      <c r="U26" s="129" t="s">
        <v>136</v>
      </c>
    </row>
    <row r="27" spans="1:22" ht="17.100000000000001" customHeight="1">
      <c r="A27" s="147"/>
      <c r="B27" s="148"/>
      <c r="C27" s="154"/>
      <c r="D27" s="155"/>
      <c r="E27" s="155"/>
      <c r="F27" s="155"/>
      <c r="G27" s="155"/>
      <c r="H27" s="155"/>
      <c r="I27" s="156"/>
      <c r="J27" s="154"/>
      <c r="K27" s="155"/>
      <c r="L27" s="155"/>
      <c r="M27" s="155"/>
      <c r="N27" s="156"/>
      <c r="O27" s="154"/>
      <c r="P27" s="155"/>
      <c r="Q27" s="155"/>
      <c r="R27" s="155"/>
      <c r="S27" s="155"/>
      <c r="T27" s="156"/>
      <c r="U27" s="130"/>
    </row>
    <row r="28" spans="1:22">
      <c r="A28" s="149"/>
      <c r="B28" s="150"/>
      <c r="C28" s="157"/>
      <c r="D28" s="158"/>
      <c r="E28" s="158"/>
      <c r="F28" s="158"/>
      <c r="G28" s="158"/>
      <c r="H28" s="158"/>
      <c r="I28" s="159"/>
      <c r="J28" s="157"/>
      <c r="K28" s="158"/>
      <c r="L28" s="158"/>
      <c r="M28" s="158"/>
      <c r="N28" s="159"/>
      <c r="O28" s="157"/>
      <c r="P28" s="158"/>
      <c r="Q28" s="158"/>
      <c r="R28" s="158"/>
      <c r="S28" s="158"/>
      <c r="T28" s="159"/>
      <c r="U28" s="131"/>
    </row>
    <row r="29" spans="1:22" ht="23.1" customHeight="1">
      <c r="A29" s="38" t="s">
        <v>6</v>
      </c>
      <c r="B29" s="103" t="s">
        <v>126</v>
      </c>
      <c r="C29" s="132"/>
      <c r="D29" s="133"/>
      <c r="E29" s="133"/>
      <c r="F29" s="133"/>
      <c r="G29" s="133"/>
      <c r="H29" s="133"/>
      <c r="I29" s="134"/>
      <c r="J29" s="135">
        <v>30720</v>
      </c>
      <c r="K29" s="136"/>
      <c r="L29" s="136"/>
      <c r="M29" s="136"/>
      <c r="N29" s="137"/>
      <c r="O29" s="135" t="str">
        <f>IF(C29*J29=0,"",C29*J29)</f>
        <v/>
      </c>
      <c r="P29" s="136"/>
      <c r="Q29" s="136"/>
      <c r="R29" s="136"/>
      <c r="S29" s="136"/>
      <c r="T29" s="137"/>
      <c r="U29" s="39"/>
      <c r="V29" s="40"/>
    </row>
    <row r="30" spans="1:22" ht="23.1" customHeight="1">
      <c r="A30" s="38" t="s">
        <v>0</v>
      </c>
      <c r="B30" s="103" t="s">
        <v>126</v>
      </c>
      <c r="C30" s="132"/>
      <c r="D30" s="133"/>
      <c r="E30" s="133"/>
      <c r="F30" s="133"/>
      <c r="G30" s="133"/>
      <c r="H30" s="133"/>
      <c r="I30" s="134"/>
      <c r="J30" s="135">
        <v>29967</v>
      </c>
      <c r="K30" s="136"/>
      <c r="L30" s="136"/>
      <c r="M30" s="136"/>
      <c r="N30" s="137"/>
      <c r="O30" s="135" t="str">
        <f>IF(C30*J30=0,"",C30*J30)</f>
        <v/>
      </c>
      <c r="P30" s="136"/>
      <c r="Q30" s="136"/>
      <c r="R30" s="136"/>
      <c r="S30" s="136"/>
      <c r="T30" s="137"/>
      <c r="U30" s="39"/>
      <c r="V30" s="40"/>
    </row>
    <row r="31" spans="1:22" ht="23.1" customHeight="1">
      <c r="A31" s="38" t="s">
        <v>100</v>
      </c>
      <c r="B31" s="104" t="s">
        <v>27</v>
      </c>
      <c r="C31" s="132"/>
      <c r="D31" s="133"/>
      <c r="E31" s="133"/>
      <c r="F31" s="133"/>
      <c r="G31" s="133"/>
      <c r="H31" s="133"/>
      <c r="I31" s="134"/>
      <c r="J31" s="135">
        <v>15030</v>
      </c>
      <c r="K31" s="136"/>
      <c r="L31" s="136"/>
      <c r="M31" s="136"/>
      <c r="N31" s="137"/>
      <c r="O31" s="135" t="str">
        <f>IF(C31*J31=0,"",C31*J31)</f>
        <v/>
      </c>
      <c r="P31" s="136"/>
      <c r="Q31" s="136"/>
      <c r="R31" s="136"/>
      <c r="S31" s="136"/>
      <c r="T31" s="137"/>
      <c r="U31" s="41"/>
      <c r="V31" s="40"/>
    </row>
    <row r="32" spans="1:22" ht="23.1" customHeight="1">
      <c r="A32" s="38" t="s">
        <v>2</v>
      </c>
      <c r="B32" s="104" t="s">
        <v>27</v>
      </c>
      <c r="C32" s="132"/>
      <c r="D32" s="133"/>
      <c r="E32" s="133"/>
      <c r="F32" s="133"/>
      <c r="G32" s="133"/>
      <c r="H32" s="133"/>
      <c r="I32" s="134"/>
      <c r="J32" s="135">
        <v>5240</v>
      </c>
      <c r="K32" s="136"/>
      <c r="L32" s="136"/>
      <c r="M32" s="136"/>
      <c r="N32" s="137"/>
      <c r="O32" s="135" t="str">
        <f>IF(C32*J32=0,"",C32*J32)</f>
        <v/>
      </c>
      <c r="P32" s="136"/>
      <c r="Q32" s="136"/>
      <c r="R32" s="136"/>
      <c r="S32" s="136"/>
      <c r="T32" s="137"/>
      <c r="U32" s="41"/>
      <c r="V32" s="40"/>
    </row>
    <row r="33" spans="1:21" ht="23.1" customHeight="1">
      <c r="A33" s="127" t="s">
        <v>45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28"/>
      <c r="O33" s="139" t="str">
        <f>IF(SUM(O29:T32)=0,"",SUM(O29:T32))</f>
        <v/>
      </c>
      <c r="P33" s="140"/>
      <c r="Q33" s="140"/>
      <c r="R33" s="140"/>
      <c r="S33" s="140"/>
      <c r="T33" s="141"/>
      <c r="U33" s="42"/>
    </row>
    <row r="34" spans="1:21" ht="22.5" customHeight="1">
      <c r="A34" s="66"/>
      <c r="B34" s="6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49"/>
      <c r="Q34" s="49"/>
      <c r="R34" s="49"/>
      <c r="S34" s="49"/>
      <c r="T34" s="49"/>
      <c r="U34" s="48"/>
    </row>
    <row r="35" spans="1:21" ht="24.95" customHeight="1">
      <c r="A35" s="45" t="s">
        <v>38</v>
      </c>
    </row>
    <row r="36" spans="1:21" ht="20.100000000000001" customHeight="1">
      <c r="A36" s="145" t="s">
        <v>137</v>
      </c>
      <c r="B36" s="146"/>
      <c r="C36" s="164" t="s">
        <v>125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29" t="s">
        <v>136</v>
      </c>
    </row>
    <row r="37" spans="1:21" ht="20.100000000000001" customHeight="1">
      <c r="A37" s="147"/>
      <c r="B37" s="148"/>
      <c r="C37" s="161" t="s">
        <v>23</v>
      </c>
      <c r="D37" s="162"/>
      <c r="E37" s="162"/>
      <c r="F37" s="162"/>
      <c r="G37" s="162"/>
      <c r="H37" s="163"/>
      <c r="I37" s="161" t="s">
        <v>29</v>
      </c>
      <c r="J37" s="162"/>
      <c r="K37" s="162"/>
      <c r="L37" s="162"/>
      <c r="M37" s="162"/>
      <c r="N37" s="163"/>
      <c r="O37" s="161" t="s">
        <v>30</v>
      </c>
      <c r="P37" s="162"/>
      <c r="Q37" s="162"/>
      <c r="R37" s="162"/>
      <c r="S37" s="162"/>
      <c r="T37" s="163"/>
      <c r="U37" s="130"/>
    </row>
    <row r="38" spans="1:21" ht="20.100000000000001" customHeight="1">
      <c r="A38" s="149"/>
      <c r="B38" s="150"/>
      <c r="C38" s="166" t="s">
        <v>123</v>
      </c>
      <c r="D38" s="167"/>
      <c r="E38" s="167"/>
      <c r="F38" s="167" t="s">
        <v>124</v>
      </c>
      <c r="G38" s="167"/>
      <c r="H38" s="168"/>
      <c r="I38" s="166" t="s">
        <v>123</v>
      </c>
      <c r="J38" s="167"/>
      <c r="K38" s="167"/>
      <c r="L38" s="167" t="s">
        <v>124</v>
      </c>
      <c r="M38" s="167"/>
      <c r="N38" s="168"/>
      <c r="O38" s="166" t="s">
        <v>123</v>
      </c>
      <c r="P38" s="167"/>
      <c r="Q38" s="167"/>
      <c r="R38" s="167" t="s">
        <v>124</v>
      </c>
      <c r="S38" s="167"/>
      <c r="T38" s="168"/>
      <c r="U38" s="131"/>
    </row>
    <row r="39" spans="1:21" ht="30" customHeight="1">
      <c r="A39" s="127"/>
      <c r="B39" s="128"/>
      <c r="C39" s="142"/>
      <c r="D39" s="143"/>
      <c r="E39" s="143"/>
      <c r="F39" s="143"/>
      <c r="G39" s="143"/>
      <c r="H39" s="144"/>
      <c r="I39" s="142"/>
      <c r="J39" s="143"/>
      <c r="K39" s="143"/>
      <c r="L39" s="143"/>
      <c r="M39" s="143"/>
      <c r="N39" s="144"/>
      <c r="O39" s="142"/>
      <c r="P39" s="143"/>
      <c r="Q39" s="143"/>
      <c r="R39" s="143"/>
      <c r="S39" s="143"/>
      <c r="T39" s="144"/>
      <c r="U39" s="79"/>
    </row>
    <row r="40" spans="1:21" ht="30" customHeight="1">
      <c r="A40" s="127"/>
      <c r="B40" s="128"/>
      <c r="C40" s="142"/>
      <c r="D40" s="143"/>
      <c r="E40" s="143"/>
      <c r="F40" s="143"/>
      <c r="G40" s="143"/>
      <c r="H40" s="144"/>
      <c r="I40" s="142"/>
      <c r="J40" s="143"/>
      <c r="K40" s="143"/>
      <c r="L40" s="143"/>
      <c r="M40" s="143"/>
      <c r="N40" s="144"/>
      <c r="O40" s="142"/>
      <c r="P40" s="143"/>
      <c r="Q40" s="143"/>
      <c r="R40" s="143"/>
      <c r="S40" s="143"/>
      <c r="T40" s="144"/>
      <c r="U40" s="79"/>
    </row>
    <row r="41" spans="1:21" ht="30" customHeight="1">
      <c r="A41" s="127"/>
      <c r="B41" s="128"/>
      <c r="C41" s="142"/>
      <c r="D41" s="143"/>
      <c r="E41" s="143"/>
      <c r="F41" s="143"/>
      <c r="G41" s="143"/>
      <c r="H41" s="144"/>
      <c r="I41" s="142"/>
      <c r="J41" s="143"/>
      <c r="K41" s="143"/>
      <c r="L41" s="143"/>
      <c r="M41" s="143"/>
      <c r="N41" s="144"/>
      <c r="O41" s="142"/>
      <c r="P41" s="143"/>
      <c r="Q41" s="143"/>
      <c r="R41" s="143"/>
      <c r="S41" s="143"/>
      <c r="T41" s="144"/>
      <c r="U41" s="79"/>
    </row>
    <row r="42" spans="1:21" ht="30" customHeight="1">
      <c r="A42" s="127"/>
      <c r="B42" s="128"/>
      <c r="C42" s="142"/>
      <c r="D42" s="143"/>
      <c r="E42" s="143"/>
      <c r="F42" s="143"/>
      <c r="G42" s="143"/>
      <c r="H42" s="144"/>
      <c r="I42" s="142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4"/>
      <c r="U42" s="79"/>
    </row>
    <row r="43" spans="1:21" ht="30" customHeight="1">
      <c r="A43" s="127"/>
      <c r="B43" s="128"/>
      <c r="C43" s="142"/>
      <c r="D43" s="143"/>
      <c r="E43" s="143"/>
      <c r="F43" s="143"/>
      <c r="G43" s="143"/>
      <c r="H43" s="144"/>
      <c r="I43" s="142"/>
      <c r="J43" s="143"/>
      <c r="K43" s="143"/>
      <c r="L43" s="143"/>
      <c r="M43" s="143"/>
      <c r="N43" s="144"/>
      <c r="O43" s="142"/>
      <c r="P43" s="143"/>
      <c r="Q43" s="143"/>
      <c r="R43" s="143"/>
      <c r="S43" s="143"/>
      <c r="T43" s="144"/>
      <c r="U43" s="46"/>
    </row>
    <row r="44" spans="1:21" ht="8.1" customHeight="1"/>
    <row r="45" spans="1:21" ht="18.75" customHeight="1"/>
    <row r="46" spans="1:21" ht="18.75" customHeight="1"/>
    <row r="47" spans="1:21" ht="18.75" customHeight="1"/>
    <row r="48" spans="1:21" ht="18.75" customHeight="1"/>
    <row r="49" ht="18.75" customHeight="1"/>
    <row r="50" ht="18.75" customHeight="1"/>
  </sheetData>
  <mergeCells count="111">
    <mergeCell ref="U36:U38"/>
    <mergeCell ref="A36:B38"/>
    <mergeCell ref="R42:T42"/>
    <mergeCell ref="C43:E43"/>
    <mergeCell ref="F43:H43"/>
    <mergeCell ref="I43:K43"/>
    <mergeCell ref="L43:N43"/>
    <mergeCell ref="O43:Q43"/>
    <mergeCell ref="R43:T43"/>
    <mergeCell ref="C42:E42"/>
    <mergeCell ref="F42:H42"/>
    <mergeCell ref="I42:K42"/>
    <mergeCell ref="L42:N42"/>
    <mergeCell ref="O42:Q42"/>
    <mergeCell ref="R40:T40"/>
    <mergeCell ref="C41:E41"/>
    <mergeCell ref="F41:H41"/>
    <mergeCell ref="I41:K41"/>
    <mergeCell ref="L41:N41"/>
    <mergeCell ref="O41:Q41"/>
    <mergeCell ref="R41:T41"/>
    <mergeCell ref="R38:T38"/>
    <mergeCell ref="C39:E39"/>
    <mergeCell ref="F39:H39"/>
    <mergeCell ref="I39:K39"/>
    <mergeCell ref="L39:N39"/>
    <mergeCell ref="O39:Q39"/>
    <mergeCell ref="R39:T39"/>
    <mergeCell ref="C38:E38"/>
    <mergeCell ref="F38:H38"/>
    <mergeCell ref="I38:K38"/>
    <mergeCell ref="L38:N38"/>
    <mergeCell ref="O38:Q38"/>
    <mergeCell ref="I37:N37"/>
    <mergeCell ref="O37:T37"/>
    <mergeCell ref="O21:T21"/>
    <mergeCell ref="C21:I21"/>
    <mergeCell ref="J21:N21"/>
    <mergeCell ref="C22:I22"/>
    <mergeCell ref="J22:N22"/>
    <mergeCell ref="O22:T22"/>
    <mergeCell ref="C29:I29"/>
    <mergeCell ref="J29:N29"/>
    <mergeCell ref="O29:T29"/>
    <mergeCell ref="C31:I31"/>
    <mergeCell ref="J31:N31"/>
    <mergeCell ref="O31:T31"/>
    <mergeCell ref="C26:I28"/>
    <mergeCell ref="C36:T36"/>
    <mergeCell ref="C37:H37"/>
    <mergeCell ref="J26:N28"/>
    <mergeCell ref="O26:T28"/>
    <mergeCell ref="O23:T23"/>
    <mergeCell ref="A26:B28"/>
    <mergeCell ref="A1:U1"/>
    <mergeCell ref="U4:U6"/>
    <mergeCell ref="C4:I6"/>
    <mergeCell ref="J4:N6"/>
    <mergeCell ref="O4:T6"/>
    <mergeCell ref="A4:B6"/>
    <mergeCell ref="O11:T11"/>
    <mergeCell ref="O12:T12"/>
    <mergeCell ref="U26:U28"/>
    <mergeCell ref="J10:N10"/>
    <mergeCell ref="O7:T7"/>
    <mergeCell ref="J11:N11"/>
    <mergeCell ref="J12:N12"/>
    <mergeCell ref="J13:N13"/>
    <mergeCell ref="O8:T8"/>
    <mergeCell ref="O9:T9"/>
    <mergeCell ref="O10:T10"/>
    <mergeCell ref="J7:N7"/>
    <mergeCell ref="J8:N8"/>
    <mergeCell ref="J9:N9"/>
    <mergeCell ref="C7:I7"/>
    <mergeCell ref="C8:I8"/>
    <mergeCell ref="C9:I9"/>
    <mergeCell ref="C10:I10"/>
    <mergeCell ref="C11:I11"/>
    <mergeCell ref="C12:I12"/>
    <mergeCell ref="C13:I13"/>
    <mergeCell ref="C14:I14"/>
    <mergeCell ref="O15:T15"/>
    <mergeCell ref="A15:N15"/>
    <mergeCell ref="O13:T13"/>
    <mergeCell ref="O14:T14"/>
    <mergeCell ref="J14:N14"/>
    <mergeCell ref="A39:B39"/>
    <mergeCell ref="A40:B40"/>
    <mergeCell ref="A41:B41"/>
    <mergeCell ref="A42:B42"/>
    <mergeCell ref="A43:B43"/>
    <mergeCell ref="U18:U20"/>
    <mergeCell ref="C30:I30"/>
    <mergeCell ref="J30:N30"/>
    <mergeCell ref="O30:T30"/>
    <mergeCell ref="A33:N33"/>
    <mergeCell ref="O33:T33"/>
    <mergeCell ref="O32:T32"/>
    <mergeCell ref="C32:I32"/>
    <mergeCell ref="J32:N32"/>
    <mergeCell ref="C40:E40"/>
    <mergeCell ref="F40:H40"/>
    <mergeCell ref="I40:K40"/>
    <mergeCell ref="L40:N40"/>
    <mergeCell ref="O40:Q40"/>
    <mergeCell ref="A18:B20"/>
    <mergeCell ref="C18:I20"/>
    <mergeCell ref="J18:N20"/>
    <mergeCell ref="O18:T20"/>
    <mergeCell ref="A23:N23"/>
  </mergeCells>
  <phoneticPr fontId="2"/>
  <printOptions horizontalCentered="1"/>
  <pageMargins left="0.78740157480314965" right="0.78740157480314965" top="0.98425196850393704" bottom="0.98425196850393704" header="0.78740157480314965" footer="0"/>
  <pageSetup paperSize="9" orientation="landscape" r:id="rId1"/>
  <headerFooter>
    <oddHeader>&amp;L&amp;"ＭＳ 明朝,標準"&amp;12別記様式第３－１</oddHeader>
  </headerFooter>
  <rowBreaks count="1" manualBreakCount="1">
    <brk id="23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view="pageBreakPreview" zoomScaleNormal="100" zoomScaleSheetLayoutView="100" workbookViewId="0">
      <selection activeCell="I6" sqref="I6:I13"/>
    </sheetView>
  </sheetViews>
  <sheetFormatPr defaultColWidth="9" defaultRowHeight="14.25"/>
  <cols>
    <col min="1" max="2" width="5.875" style="3" customWidth="1"/>
    <col min="3" max="3" width="7.625" style="3" customWidth="1"/>
    <col min="4" max="4" width="9.125" style="3" customWidth="1"/>
    <col min="5" max="5" width="8.25" style="3" customWidth="1"/>
    <col min="6" max="6" width="14.25" style="3" customWidth="1"/>
    <col min="7" max="7" width="6.875" style="3" customWidth="1"/>
    <col min="8" max="8" width="16" style="3" customWidth="1"/>
    <col min="9" max="9" width="11.125" style="3" customWidth="1"/>
    <col min="10" max="10" width="8" style="3" customWidth="1"/>
    <col min="11" max="11" width="14.125" style="3" bestFit="1" customWidth="1"/>
    <col min="12" max="12" width="13.5" style="3" customWidth="1"/>
    <col min="13" max="13" width="16.125" style="3" customWidth="1"/>
    <col min="14" max="14" width="8.875" style="3" customWidth="1"/>
    <col min="15" max="15" width="5.625" style="3" customWidth="1"/>
    <col min="16" max="16" width="10.5" style="3" bestFit="1" customWidth="1"/>
    <col min="17" max="16384" width="9" style="3"/>
  </cols>
  <sheetData>
    <row r="1" spans="1:16" ht="21.95" customHeight="1">
      <c r="A1" s="183" t="s">
        <v>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9"/>
      <c r="O1" s="9"/>
      <c r="P1" s="9"/>
    </row>
    <row r="2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4" customFormat="1" ht="21.95" customHeight="1">
      <c r="A4" s="24" t="s">
        <v>74</v>
      </c>
    </row>
    <row r="5" spans="1:16" ht="45.95" customHeight="1">
      <c r="A5" s="187" t="s">
        <v>46</v>
      </c>
      <c r="B5" s="187"/>
      <c r="C5" s="188" t="s">
        <v>130</v>
      </c>
      <c r="D5" s="189"/>
      <c r="E5" s="189"/>
      <c r="F5" s="88" t="s">
        <v>117</v>
      </c>
      <c r="G5" s="89" t="s">
        <v>118</v>
      </c>
      <c r="H5" s="54" t="s">
        <v>140</v>
      </c>
      <c r="I5" s="88" t="s">
        <v>133</v>
      </c>
      <c r="J5" s="89" t="s">
        <v>134</v>
      </c>
      <c r="K5" s="54" t="s">
        <v>120</v>
      </c>
      <c r="L5" s="25" t="s">
        <v>128</v>
      </c>
      <c r="M5" s="26" t="s">
        <v>129</v>
      </c>
    </row>
    <row r="6" spans="1:16" ht="21" customHeight="1">
      <c r="A6" s="184" t="s">
        <v>47</v>
      </c>
      <c r="B6" s="184"/>
      <c r="C6" s="172" t="s">
        <v>48</v>
      </c>
      <c r="D6" s="173"/>
      <c r="E6" s="173"/>
      <c r="F6" s="99"/>
      <c r="G6" s="174">
        <v>79</v>
      </c>
      <c r="H6" s="182" t="str">
        <f>IF(SUM(F6:F7)=0,"",SUM(F6:F7)*G6*4*12)</f>
        <v/>
      </c>
      <c r="I6" s="101"/>
      <c r="J6" s="205">
        <f>ROUND($J$14*G6/SUM($G$6:$G$13),0)+1</f>
        <v>4990</v>
      </c>
      <c r="K6" s="91" t="str">
        <f t="shared" ref="K6:K13" si="0">IF(I6="","",I6*J6)</f>
        <v/>
      </c>
      <c r="L6" s="27"/>
      <c r="M6" s="28"/>
    </row>
    <row r="7" spans="1:16" ht="21" customHeight="1">
      <c r="A7" s="184"/>
      <c r="B7" s="184"/>
      <c r="C7" s="172" t="s">
        <v>49</v>
      </c>
      <c r="D7" s="173"/>
      <c r="E7" s="173"/>
      <c r="F7" s="99"/>
      <c r="G7" s="175"/>
      <c r="H7" s="182"/>
      <c r="I7" s="99"/>
      <c r="J7" s="205">
        <f>ROUND($J$15*G6/SUM($G$6:$G$13),0)+1</f>
        <v>4985</v>
      </c>
      <c r="K7" s="91" t="str">
        <f t="shared" si="0"/>
        <v/>
      </c>
      <c r="L7" s="27"/>
      <c r="M7" s="28"/>
    </row>
    <row r="8" spans="1:16" ht="21" customHeight="1">
      <c r="A8" s="184" t="s">
        <v>50</v>
      </c>
      <c r="B8" s="184"/>
      <c r="C8" s="172" t="s">
        <v>48</v>
      </c>
      <c r="D8" s="173"/>
      <c r="E8" s="173"/>
      <c r="F8" s="100"/>
      <c r="G8" s="174">
        <v>3</v>
      </c>
      <c r="H8" s="182" t="str">
        <f>IF(SUM(F8:F9)=0,"",SUM(F8:F9)*G8*4*12)</f>
        <v/>
      </c>
      <c r="I8" s="101"/>
      <c r="J8" s="205">
        <f>ROUND($J$14*G8/SUM($G$6:$G$13),0)</f>
        <v>189</v>
      </c>
      <c r="K8" s="91" t="str">
        <f t="shared" si="0"/>
        <v/>
      </c>
      <c r="L8" s="28"/>
      <c r="M8" s="28"/>
    </row>
    <row r="9" spans="1:16" ht="21" customHeight="1">
      <c r="A9" s="184"/>
      <c r="B9" s="184"/>
      <c r="C9" s="172" t="s">
        <v>49</v>
      </c>
      <c r="D9" s="173"/>
      <c r="E9" s="173"/>
      <c r="F9" s="100"/>
      <c r="G9" s="175"/>
      <c r="H9" s="182"/>
      <c r="I9" s="99"/>
      <c r="J9" s="205">
        <f>ROUND($J$15*G8/SUM($G$6:$G$13),0)</f>
        <v>189</v>
      </c>
      <c r="K9" s="91" t="str">
        <f t="shared" si="0"/>
        <v/>
      </c>
      <c r="L9" s="28"/>
      <c r="M9" s="28"/>
    </row>
    <row r="10" spans="1:16" ht="21" customHeight="1">
      <c r="A10" s="184" t="s">
        <v>51</v>
      </c>
      <c r="B10" s="184"/>
      <c r="C10" s="172" t="s">
        <v>52</v>
      </c>
      <c r="D10" s="173"/>
      <c r="E10" s="173"/>
      <c r="F10" s="100"/>
      <c r="G10" s="174">
        <v>16</v>
      </c>
      <c r="H10" s="182" t="str">
        <f>IF(SUM(F10:F11)=0,"",SUM(F10:F11)*G10*4*12)</f>
        <v/>
      </c>
      <c r="I10" s="101"/>
      <c r="J10" s="205">
        <f>ROUND($J$14*G10/SUM($G$6:$G$13),0)</f>
        <v>1010</v>
      </c>
      <c r="K10" s="91" t="str">
        <f t="shared" si="0"/>
        <v/>
      </c>
      <c r="L10" s="28"/>
      <c r="M10" s="28"/>
    </row>
    <row r="11" spans="1:16" ht="21" customHeight="1">
      <c r="A11" s="184"/>
      <c r="B11" s="184"/>
      <c r="C11" s="172" t="s">
        <v>49</v>
      </c>
      <c r="D11" s="173"/>
      <c r="E11" s="173"/>
      <c r="F11" s="100"/>
      <c r="G11" s="175"/>
      <c r="H11" s="182"/>
      <c r="I11" s="101"/>
      <c r="J11" s="205">
        <f>ROUND($J$15*G10/SUM($G$6:$G$13),0)</f>
        <v>1009</v>
      </c>
      <c r="K11" s="91" t="str">
        <f t="shared" si="0"/>
        <v/>
      </c>
      <c r="L11" s="28"/>
      <c r="M11" s="28"/>
    </row>
    <row r="12" spans="1:16" ht="21" customHeight="1">
      <c r="A12" s="184" t="s">
        <v>53</v>
      </c>
      <c r="B12" s="184"/>
      <c r="C12" s="172" t="s">
        <v>52</v>
      </c>
      <c r="D12" s="173"/>
      <c r="E12" s="173"/>
      <c r="F12" s="100"/>
      <c r="G12" s="174">
        <v>5</v>
      </c>
      <c r="H12" s="182" t="str">
        <f>IF(SUM(F12:F13)=0,"",SUM(F12:F13)*G12*4*12)</f>
        <v/>
      </c>
      <c r="I12" s="99"/>
      <c r="J12" s="205">
        <f>ROUND($J$14*G12/SUM($G$6:$G$13),0)</f>
        <v>316</v>
      </c>
      <c r="K12" s="91" t="str">
        <f t="shared" si="0"/>
        <v/>
      </c>
      <c r="L12" s="28"/>
      <c r="M12" s="28"/>
    </row>
    <row r="13" spans="1:16" ht="21" customHeight="1">
      <c r="A13" s="184"/>
      <c r="B13" s="184"/>
      <c r="C13" s="172" t="s">
        <v>49</v>
      </c>
      <c r="D13" s="173"/>
      <c r="E13" s="173"/>
      <c r="F13" s="100"/>
      <c r="G13" s="175"/>
      <c r="H13" s="182"/>
      <c r="I13" s="101"/>
      <c r="J13" s="205">
        <f>ROUND($J$15*G12/SUM($G$6:$G$13),0)</f>
        <v>315</v>
      </c>
      <c r="K13" s="91" t="str">
        <f t="shared" si="0"/>
        <v/>
      </c>
      <c r="L13" s="28"/>
      <c r="M13" s="28"/>
    </row>
    <row r="14" spans="1:16" ht="21" customHeight="1">
      <c r="A14" s="82"/>
      <c r="B14" s="83"/>
      <c r="C14" s="83"/>
      <c r="D14" s="83"/>
      <c r="E14" s="84"/>
      <c r="F14" s="178" t="s">
        <v>132</v>
      </c>
      <c r="G14" s="179"/>
      <c r="H14" s="182" t="str">
        <f>IF(SUM(H6:H13)=0,"",SUM(H6:H13))</f>
        <v/>
      </c>
      <c r="I14" s="191" t="s">
        <v>131</v>
      </c>
      <c r="J14" s="93">
        <v>6505</v>
      </c>
      <c r="K14" s="97" t="str">
        <f>IF(SUM(K6,K8,K10,K12)=0,"",SUM(K6,K8,K10,K12))</f>
        <v/>
      </c>
      <c r="L14" s="193" t="s">
        <v>121</v>
      </c>
      <c r="M14" s="194"/>
    </row>
    <row r="15" spans="1:16" ht="21" customHeight="1">
      <c r="A15" s="85"/>
      <c r="B15" s="86"/>
      <c r="C15" s="86"/>
      <c r="D15" s="86"/>
      <c r="E15" s="87"/>
      <c r="F15" s="180"/>
      <c r="G15" s="181"/>
      <c r="H15" s="182"/>
      <c r="I15" s="192"/>
      <c r="J15" s="93">
        <v>6498</v>
      </c>
      <c r="K15" s="97" t="str">
        <f>IF(SUM(K7,K9,K11,K13)=0,"",SUM(K7,K9,K11,K13))</f>
        <v/>
      </c>
      <c r="L15" s="195"/>
      <c r="M15" s="196"/>
    </row>
    <row r="16" spans="1:16" s="24" customFormat="1" ht="21" customHeight="1">
      <c r="A16" s="169" t="s">
        <v>135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98" t="str">
        <f>IF(SUM(H14,K14:K15)=0,"",SUM(H14,K14:K15))</f>
        <v/>
      </c>
      <c r="L16" s="197"/>
      <c r="M16" s="198"/>
    </row>
    <row r="17" spans="1:15">
      <c r="A17" s="106"/>
      <c r="B17" s="107"/>
      <c r="C17" s="108"/>
      <c r="D17" s="108"/>
      <c r="E17" s="108"/>
      <c r="F17" s="30"/>
      <c r="G17" s="29"/>
      <c r="H17" s="29"/>
      <c r="I17" s="29"/>
      <c r="J17" s="81"/>
    </row>
    <row r="18" spans="1:15">
      <c r="A18" s="11"/>
      <c r="B18" s="1"/>
      <c r="C18" s="2"/>
      <c r="D18" s="2"/>
      <c r="E18" s="2"/>
      <c r="F18" s="29"/>
      <c r="G18" s="29"/>
      <c r="H18" s="29"/>
      <c r="I18" s="29"/>
      <c r="J18" s="81"/>
    </row>
    <row r="19" spans="1:15" ht="21.95" customHeight="1">
      <c r="A19" s="24" t="s">
        <v>75</v>
      </c>
      <c r="B19" s="24"/>
      <c r="C19" s="24"/>
      <c r="D19" s="24"/>
      <c r="E19" s="24"/>
      <c r="F19" s="30"/>
      <c r="G19" s="30"/>
      <c r="H19" s="30"/>
      <c r="I19" s="30"/>
      <c r="J19" s="30"/>
      <c r="K19" s="24"/>
      <c r="L19" s="24"/>
    </row>
    <row r="20" spans="1:15" ht="45.95" customHeight="1">
      <c r="A20" s="187" t="s">
        <v>46</v>
      </c>
      <c r="B20" s="187"/>
      <c r="C20" s="188" t="s">
        <v>130</v>
      </c>
      <c r="D20" s="189"/>
      <c r="E20" s="189"/>
      <c r="F20" s="88" t="s">
        <v>117</v>
      </c>
      <c r="G20" s="89" t="s">
        <v>118</v>
      </c>
      <c r="H20" s="54" t="s">
        <v>140</v>
      </c>
      <c r="I20" s="88" t="s">
        <v>133</v>
      </c>
      <c r="J20" s="89" t="s">
        <v>134</v>
      </c>
      <c r="K20" s="54" t="s">
        <v>120</v>
      </c>
      <c r="L20" s="25" t="s">
        <v>128</v>
      </c>
      <c r="M20" s="26" t="s">
        <v>129</v>
      </c>
    </row>
    <row r="21" spans="1:15" ht="21" customHeight="1">
      <c r="A21" s="185" t="s">
        <v>47</v>
      </c>
      <c r="B21" s="185"/>
      <c r="C21" s="186" t="s">
        <v>48</v>
      </c>
      <c r="D21" s="186"/>
      <c r="E21" s="172"/>
      <c r="F21" s="90"/>
      <c r="G21" s="174">
        <v>9</v>
      </c>
      <c r="H21" s="182" t="str">
        <f>IF(SUM(F21:F22)=0,"",SUM(F21:F22)*G21*4*12)</f>
        <v/>
      </c>
      <c r="I21" s="90"/>
      <c r="J21" s="205">
        <f>ROUND($J$29*G21/SUM($G$21:$G$28),0)</f>
        <v>509</v>
      </c>
      <c r="K21" s="91" t="str">
        <f t="shared" ref="K21:K28" si="1">IF(I21="","",I21*J21)</f>
        <v/>
      </c>
      <c r="L21" s="28"/>
      <c r="M21" s="28"/>
    </row>
    <row r="22" spans="1:15" ht="21" customHeight="1">
      <c r="A22" s="185"/>
      <c r="B22" s="185"/>
      <c r="C22" s="186" t="s">
        <v>54</v>
      </c>
      <c r="D22" s="186"/>
      <c r="E22" s="172"/>
      <c r="F22" s="90"/>
      <c r="G22" s="175"/>
      <c r="H22" s="182"/>
      <c r="I22" s="90"/>
      <c r="J22" s="205">
        <f>ROUND($J$30*G21/SUM($G$21:$G$28),0)</f>
        <v>523</v>
      </c>
      <c r="K22" s="91" t="str">
        <f t="shared" si="1"/>
        <v/>
      </c>
      <c r="L22" s="28"/>
      <c r="M22" s="28"/>
    </row>
    <row r="23" spans="1:15" ht="21" customHeight="1">
      <c r="A23" s="185" t="s">
        <v>50</v>
      </c>
      <c r="B23" s="185"/>
      <c r="C23" s="186" t="s">
        <v>55</v>
      </c>
      <c r="D23" s="186"/>
      <c r="E23" s="172"/>
      <c r="F23" s="90"/>
      <c r="G23" s="174">
        <v>0</v>
      </c>
      <c r="H23" s="182" t="str">
        <f>IF(SUM(F23:F24)=0,"",SUM(F23:F24)*G23*4*12)</f>
        <v/>
      </c>
      <c r="I23" s="90"/>
      <c r="J23" s="205">
        <f>ROUND($J$29*G23/SUM($G$21:$G$28),0)</f>
        <v>0</v>
      </c>
      <c r="K23" s="91" t="str">
        <f t="shared" si="1"/>
        <v/>
      </c>
      <c r="L23" s="28"/>
      <c r="M23" s="28"/>
    </row>
    <row r="24" spans="1:15" ht="21" customHeight="1">
      <c r="A24" s="185"/>
      <c r="B24" s="185"/>
      <c r="C24" s="186" t="s">
        <v>56</v>
      </c>
      <c r="D24" s="186"/>
      <c r="E24" s="172"/>
      <c r="F24" s="90"/>
      <c r="G24" s="175"/>
      <c r="H24" s="182"/>
      <c r="I24" s="90"/>
      <c r="J24" s="205">
        <f>ROUND($J$30*G23/SUM($G$21:$G$28),0)</f>
        <v>0</v>
      </c>
      <c r="K24" s="91" t="str">
        <f t="shared" si="1"/>
        <v/>
      </c>
      <c r="L24" s="28"/>
      <c r="M24" s="28"/>
    </row>
    <row r="25" spans="1:15" ht="21" customHeight="1">
      <c r="A25" s="185" t="s">
        <v>57</v>
      </c>
      <c r="B25" s="185"/>
      <c r="C25" s="186" t="s">
        <v>52</v>
      </c>
      <c r="D25" s="186"/>
      <c r="E25" s="172"/>
      <c r="F25" s="90"/>
      <c r="G25" s="174">
        <v>13</v>
      </c>
      <c r="H25" s="182" t="str">
        <f>IF(SUM(F25:F26)=0,"",SUM(F25:F26)*G25*4*12)</f>
        <v/>
      </c>
      <c r="I25" s="90"/>
      <c r="J25" s="205">
        <f>ROUND($J$29*G25/SUM($G$21:$G$28),0)</f>
        <v>735</v>
      </c>
      <c r="K25" s="91" t="str">
        <f t="shared" si="1"/>
        <v/>
      </c>
      <c r="L25" s="28"/>
      <c r="M25" s="28"/>
    </row>
    <row r="26" spans="1:15" ht="21" customHeight="1">
      <c r="A26" s="185"/>
      <c r="B26" s="185"/>
      <c r="C26" s="186" t="s">
        <v>49</v>
      </c>
      <c r="D26" s="186"/>
      <c r="E26" s="172"/>
      <c r="F26" s="90"/>
      <c r="G26" s="175"/>
      <c r="H26" s="182"/>
      <c r="I26" s="90"/>
      <c r="J26" s="205">
        <f>ROUND($J$30*G25/SUM($G$21:$G$28),0)</f>
        <v>755</v>
      </c>
      <c r="K26" s="91" t="str">
        <f t="shared" si="1"/>
        <v/>
      </c>
      <c r="L26" s="28"/>
      <c r="M26" s="28"/>
    </row>
    <row r="27" spans="1:15" ht="21" customHeight="1">
      <c r="A27" s="185" t="s">
        <v>53</v>
      </c>
      <c r="B27" s="185"/>
      <c r="C27" s="186" t="s">
        <v>52</v>
      </c>
      <c r="D27" s="186"/>
      <c r="E27" s="172"/>
      <c r="F27" s="90"/>
      <c r="G27" s="174">
        <v>6</v>
      </c>
      <c r="H27" s="182" t="str">
        <f>IF(SUM(F27:F28)=0,"",SUM(F27:F28)*G27*4*12)</f>
        <v/>
      </c>
      <c r="I27" s="90"/>
      <c r="J27" s="205">
        <f>ROUND($J$29*G27/SUM($G$21:$G$28),0)</f>
        <v>339</v>
      </c>
      <c r="K27" s="91" t="str">
        <f t="shared" si="1"/>
        <v/>
      </c>
      <c r="L27" s="28"/>
      <c r="M27" s="28"/>
      <c r="O27" s="5"/>
    </row>
    <row r="28" spans="1:15" ht="21" customHeight="1">
      <c r="A28" s="185"/>
      <c r="B28" s="185"/>
      <c r="C28" s="186" t="s">
        <v>49</v>
      </c>
      <c r="D28" s="186"/>
      <c r="E28" s="172"/>
      <c r="F28" s="90"/>
      <c r="G28" s="175"/>
      <c r="H28" s="182"/>
      <c r="I28" s="90"/>
      <c r="J28" s="205">
        <f>ROUND($J$30*G27/SUM($G$21:$G$28),0)</f>
        <v>348</v>
      </c>
      <c r="K28" s="91" t="str">
        <f t="shared" si="1"/>
        <v/>
      </c>
      <c r="L28" s="28"/>
      <c r="M28" s="28"/>
      <c r="O28" s="5"/>
    </row>
    <row r="29" spans="1:15" ht="21" customHeight="1">
      <c r="A29" s="82"/>
      <c r="B29" s="83"/>
      <c r="C29" s="83"/>
      <c r="D29" s="83"/>
      <c r="E29" s="84"/>
      <c r="F29" s="178" t="s">
        <v>132</v>
      </c>
      <c r="G29" s="179"/>
      <c r="H29" s="182" t="str">
        <f>IF(SUM(H21:H28)=0,"",SUM(H21:H28))</f>
        <v/>
      </c>
      <c r="I29" s="191" t="s">
        <v>131</v>
      </c>
      <c r="J29" s="93">
        <v>1583</v>
      </c>
      <c r="K29" s="97" t="str">
        <f>IF(SUM(K21,K23,K25,K27)=0,"",SUM(K21,K23,K25,K27))</f>
        <v/>
      </c>
      <c r="L29" s="193" t="s">
        <v>121</v>
      </c>
      <c r="M29" s="194"/>
    </row>
    <row r="30" spans="1:15" ht="21" customHeight="1">
      <c r="A30" s="85"/>
      <c r="B30" s="86"/>
      <c r="C30" s="86"/>
      <c r="D30" s="86"/>
      <c r="E30" s="87"/>
      <c r="F30" s="180"/>
      <c r="G30" s="181"/>
      <c r="H30" s="182"/>
      <c r="I30" s="192"/>
      <c r="J30" s="93">
        <v>1626</v>
      </c>
      <c r="K30" s="97" t="str">
        <f>IF(SUM(K22,K24,K26,K28)=0,"",SUM(K22,K24,K26,K28))</f>
        <v/>
      </c>
      <c r="L30" s="195"/>
      <c r="M30" s="196"/>
    </row>
    <row r="31" spans="1:15" s="24" customFormat="1" ht="21" customHeight="1">
      <c r="A31" s="169" t="s">
        <v>135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98" t="str">
        <f>IF(SUM(H29,K29:K30)=0,"",SUM(H29,K29:K30))</f>
        <v/>
      </c>
      <c r="L31" s="197"/>
      <c r="M31" s="198"/>
    </row>
    <row r="32" spans="1:15" s="24" customFormat="1">
      <c r="A32" s="106"/>
      <c r="B32" s="107"/>
      <c r="C32" s="108"/>
      <c r="D32" s="108"/>
      <c r="E32" s="108"/>
      <c r="F32" s="30"/>
      <c r="G32" s="12"/>
      <c r="H32" s="12"/>
      <c r="J32" s="96"/>
      <c r="K32" s="31"/>
      <c r="L32" s="32"/>
    </row>
    <row r="33" spans="1:13" s="24" customFormat="1">
      <c r="A33" s="11"/>
      <c r="B33" s="12"/>
      <c r="C33" s="12"/>
      <c r="D33" s="12"/>
      <c r="E33" s="12"/>
      <c r="F33" s="12"/>
      <c r="G33" s="12"/>
      <c r="H33" s="12"/>
      <c r="J33" s="96"/>
      <c r="K33" s="31"/>
      <c r="L33" s="32"/>
    </row>
    <row r="34" spans="1:13" ht="21.95" customHeight="1">
      <c r="A34" s="24" t="s">
        <v>76</v>
      </c>
      <c r="B34" s="24"/>
      <c r="C34" s="24"/>
      <c r="D34" s="24"/>
      <c r="E34" s="24"/>
      <c r="F34" s="30"/>
      <c r="G34" s="30"/>
      <c r="H34" s="30"/>
      <c r="I34" s="30"/>
      <c r="J34" s="30"/>
      <c r="K34" s="24"/>
      <c r="L34" s="24"/>
    </row>
    <row r="35" spans="1:13" ht="45.95" customHeight="1">
      <c r="A35" s="187" t="s">
        <v>46</v>
      </c>
      <c r="B35" s="187"/>
      <c r="C35" s="188" t="s">
        <v>130</v>
      </c>
      <c r="D35" s="189"/>
      <c r="E35" s="189"/>
      <c r="F35" s="88" t="s">
        <v>117</v>
      </c>
      <c r="G35" s="89" t="s">
        <v>118</v>
      </c>
      <c r="H35" s="54" t="s">
        <v>119</v>
      </c>
      <c r="I35" s="88" t="s">
        <v>133</v>
      </c>
      <c r="J35" s="89" t="s">
        <v>134</v>
      </c>
      <c r="K35" s="54" t="s">
        <v>120</v>
      </c>
      <c r="L35" s="25" t="s">
        <v>128</v>
      </c>
      <c r="M35" s="26" t="s">
        <v>129</v>
      </c>
    </row>
    <row r="36" spans="1:13" ht="21" customHeight="1">
      <c r="A36" s="171" t="s">
        <v>58</v>
      </c>
      <c r="B36" s="171"/>
      <c r="C36" s="172" t="s">
        <v>59</v>
      </c>
      <c r="D36" s="173"/>
      <c r="E36" s="173"/>
      <c r="F36" s="90"/>
      <c r="G36" s="174">
        <v>56</v>
      </c>
      <c r="H36" s="182" t="str">
        <f>IF(SUM(F36:F37)=0,"",SUM(F36:F37)*G36*5*12)</f>
        <v/>
      </c>
      <c r="I36" s="90"/>
      <c r="J36" s="206">
        <f>ROUND($J$51*G36/SUM($G$36:$G$49),0)+1</f>
        <v>1522</v>
      </c>
      <c r="K36" s="91" t="str">
        <f>IF(I36="","",I36*J36)</f>
        <v/>
      </c>
      <c r="L36" s="28"/>
      <c r="M36" s="28"/>
    </row>
    <row r="37" spans="1:13" ht="21" customHeight="1">
      <c r="A37" s="171"/>
      <c r="B37" s="171"/>
      <c r="C37" s="172" t="s">
        <v>60</v>
      </c>
      <c r="D37" s="173"/>
      <c r="E37" s="173"/>
      <c r="F37" s="90"/>
      <c r="G37" s="175"/>
      <c r="H37" s="182"/>
      <c r="I37" s="90"/>
      <c r="J37" s="206">
        <f>ROUND($J$52*G36/SUM($G$36:$G$49),0)-1</f>
        <v>1508</v>
      </c>
      <c r="K37" s="91" t="str">
        <f t="shared" ref="K37:K49" si="2">IF(I37="","",I37*J37)</f>
        <v/>
      </c>
      <c r="L37" s="28"/>
      <c r="M37" s="28"/>
    </row>
    <row r="38" spans="1:13" ht="21" customHeight="1">
      <c r="A38" s="171" t="s">
        <v>50</v>
      </c>
      <c r="B38" s="171"/>
      <c r="C38" s="172" t="s">
        <v>61</v>
      </c>
      <c r="D38" s="173"/>
      <c r="E38" s="173"/>
      <c r="F38" s="90"/>
      <c r="G38" s="174">
        <v>12</v>
      </c>
      <c r="H38" s="182" t="str">
        <f>IF(SUM(F38:F39)=0,"",SUM(F38:F39)*G38*5*12)</f>
        <v/>
      </c>
      <c r="I38" s="90"/>
      <c r="J38" s="206">
        <f>ROUND($J$51*G38/SUM($G$36:$G$49),0)</f>
        <v>326</v>
      </c>
      <c r="K38" s="91" t="str">
        <f t="shared" si="2"/>
        <v/>
      </c>
      <c r="L38" s="28"/>
      <c r="M38" s="28"/>
    </row>
    <row r="39" spans="1:13" ht="21" customHeight="1">
      <c r="A39" s="171"/>
      <c r="B39" s="171"/>
      <c r="C39" s="172" t="s">
        <v>49</v>
      </c>
      <c r="D39" s="173"/>
      <c r="E39" s="173"/>
      <c r="F39" s="90"/>
      <c r="G39" s="175"/>
      <c r="H39" s="182"/>
      <c r="I39" s="90"/>
      <c r="J39" s="206">
        <f>ROUND($J$52*G38/SUM($G$36:$G$49),0)</f>
        <v>323</v>
      </c>
      <c r="K39" s="91" t="str">
        <f t="shared" si="2"/>
        <v/>
      </c>
      <c r="L39" s="28"/>
      <c r="M39" s="28"/>
    </row>
    <row r="40" spans="1:13" ht="21" customHeight="1">
      <c r="A40" s="171" t="s">
        <v>57</v>
      </c>
      <c r="B40" s="171"/>
      <c r="C40" s="172" t="s">
        <v>62</v>
      </c>
      <c r="D40" s="173"/>
      <c r="E40" s="173"/>
      <c r="F40" s="90"/>
      <c r="G40" s="174">
        <v>15</v>
      </c>
      <c r="H40" s="182" t="str">
        <f>IF(SUM(F40:F41)=0,"",SUM(F40:F41)*G40*5*12)</f>
        <v/>
      </c>
      <c r="I40" s="90"/>
      <c r="J40" s="206">
        <f>ROUND($J$51*G40/SUM($G$36:$G$49),0)</f>
        <v>407</v>
      </c>
      <c r="K40" s="91" t="str">
        <f t="shared" si="2"/>
        <v/>
      </c>
      <c r="L40" s="28"/>
      <c r="M40" s="28"/>
    </row>
    <row r="41" spans="1:13" ht="21" customHeight="1">
      <c r="A41" s="171"/>
      <c r="B41" s="171"/>
      <c r="C41" s="172" t="s">
        <v>60</v>
      </c>
      <c r="D41" s="173"/>
      <c r="E41" s="173"/>
      <c r="F41" s="90"/>
      <c r="G41" s="175"/>
      <c r="H41" s="182"/>
      <c r="I41" s="90"/>
      <c r="J41" s="206">
        <f>ROUND($J$52*G40/SUM($G$36:$G$49),0)</f>
        <v>404</v>
      </c>
      <c r="K41" s="91" t="str">
        <f t="shared" si="2"/>
        <v/>
      </c>
      <c r="L41" s="28"/>
      <c r="M41" s="28"/>
    </row>
    <row r="42" spans="1:13" ht="21" customHeight="1">
      <c r="A42" s="171" t="s">
        <v>63</v>
      </c>
      <c r="B42" s="171"/>
      <c r="C42" s="172" t="s">
        <v>62</v>
      </c>
      <c r="D42" s="173"/>
      <c r="E42" s="173"/>
      <c r="F42" s="90"/>
      <c r="G42" s="174">
        <v>2</v>
      </c>
      <c r="H42" s="182" t="str">
        <f>IF(SUM(F42:F43)=0,"",SUM(F42:F43)*G42*5*12)</f>
        <v/>
      </c>
      <c r="I42" s="90"/>
      <c r="J42" s="206">
        <f>ROUND($J$51*G42/SUM($G$36:$G$49),0)</f>
        <v>54</v>
      </c>
      <c r="K42" s="91" t="str">
        <f t="shared" si="2"/>
        <v/>
      </c>
      <c r="L42" s="28"/>
      <c r="M42" s="28"/>
    </row>
    <row r="43" spans="1:13" ht="21" customHeight="1">
      <c r="A43" s="171"/>
      <c r="B43" s="171"/>
      <c r="C43" s="172" t="s">
        <v>60</v>
      </c>
      <c r="D43" s="173"/>
      <c r="E43" s="173"/>
      <c r="F43" s="90"/>
      <c r="G43" s="175"/>
      <c r="H43" s="182"/>
      <c r="I43" s="90"/>
      <c r="J43" s="206">
        <f>ROUND($J$52*G42/SUM($G$36:$G$49),0)</f>
        <v>54</v>
      </c>
      <c r="K43" s="91" t="str">
        <f t="shared" si="2"/>
        <v/>
      </c>
      <c r="L43" s="28"/>
      <c r="M43" s="28"/>
    </row>
    <row r="44" spans="1:13" ht="21" customHeight="1">
      <c r="A44" s="171" t="s">
        <v>53</v>
      </c>
      <c r="B44" s="171"/>
      <c r="C44" s="172" t="s">
        <v>62</v>
      </c>
      <c r="D44" s="173"/>
      <c r="E44" s="173"/>
      <c r="F44" s="90"/>
      <c r="G44" s="174">
        <v>6</v>
      </c>
      <c r="H44" s="182" t="str">
        <f>IF(SUM(F44:F45)=0,"",SUM(F44:F45)*G44*5*12)</f>
        <v/>
      </c>
      <c r="I44" s="90"/>
      <c r="J44" s="206">
        <f>ROUND($J$51*G44/SUM($G$36:$G$49),0)</f>
        <v>163</v>
      </c>
      <c r="K44" s="91" t="str">
        <f t="shared" si="2"/>
        <v/>
      </c>
      <c r="L44" s="28"/>
      <c r="M44" s="28"/>
    </row>
    <row r="45" spans="1:13" ht="21" customHeight="1">
      <c r="A45" s="171"/>
      <c r="B45" s="171"/>
      <c r="C45" s="172" t="s">
        <v>64</v>
      </c>
      <c r="D45" s="173"/>
      <c r="E45" s="173"/>
      <c r="F45" s="90"/>
      <c r="G45" s="175"/>
      <c r="H45" s="182"/>
      <c r="I45" s="90"/>
      <c r="J45" s="206">
        <f>ROUND($J$52*G44/SUM($G$36:$G$49),0)</f>
        <v>162</v>
      </c>
      <c r="K45" s="91" t="str">
        <f t="shared" si="2"/>
        <v/>
      </c>
      <c r="L45" s="28"/>
      <c r="M45" s="28"/>
    </row>
    <row r="46" spans="1:13" ht="21" customHeight="1">
      <c r="A46" s="171" t="s">
        <v>65</v>
      </c>
      <c r="B46" s="171"/>
      <c r="C46" s="172" t="s">
        <v>52</v>
      </c>
      <c r="D46" s="173"/>
      <c r="E46" s="173"/>
      <c r="F46" s="90"/>
      <c r="G46" s="174">
        <v>5</v>
      </c>
      <c r="H46" s="182" t="str">
        <f>IF(SUM(F46:F47)=0,"",SUM(F46:F47)*G46*5*12)</f>
        <v/>
      </c>
      <c r="I46" s="90"/>
      <c r="J46" s="206">
        <f>ROUND($J$51*G46/SUM($G$36:$G$49),0)</f>
        <v>136</v>
      </c>
      <c r="K46" s="91" t="str">
        <f t="shared" si="2"/>
        <v/>
      </c>
      <c r="L46" s="28"/>
      <c r="M46" s="28"/>
    </row>
    <row r="47" spans="1:13" ht="21" customHeight="1">
      <c r="A47" s="171"/>
      <c r="B47" s="171"/>
      <c r="C47" s="172" t="s">
        <v>66</v>
      </c>
      <c r="D47" s="173"/>
      <c r="E47" s="173"/>
      <c r="F47" s="90"/>
      <c r="G47" s="175"/>
      <c r="H47" s="182"/>
      <c r="I47" s="90"/>
      <c r="J47" s="206">
        <f>ROUND($J$52*G46/SUM($G$36:$G$49),0)</f>
        <v>135</v>
      </c>
      <c r="K47" s="91" t="str">
        <f t="shared" si="2"/>
        <v/>
      </c>
      <c r="L47" s="28"/>
      <c r="M47" s="28"/>
    </row>
    <row r="48" spans="1:13" ht="21" customHeight="1">
      <c r="A48" s="171" t="s">
        <v>67</v>
      </c>
      <c r="B48" s="171"/>
      <c r="C48" s="172" t="s">
        <v>52</v>
      </c>
      <c r="D48" s="173"/>
      <c r="E48" s="173"/>
      <c r="F48" s="90"/>
      <c r="G48" s="174">
        <v>2</v>
      </c>
      <c r="H48" s="182" t="str">
        <f>IF(SUM(F48:F49)=0,"",SUM(F48:F49)*G48*5*12)</f>
        <v/>
      </c>
      <c r="I48" s="90"/>
      <c r="J48" s="206">
        <f>ROUND($J$51*G48/SUM($G$36:$G$49),0)</f>
        <v>54</v>
      </c>
      <c r="K48" s="91" t="str">
        <f t="shared" si="2"/>
        <v/>
      </c>
      <c r="L48" s="28"/>
      <c r="M48" s="28"/>
    </row>
    <row r="49" spans="1:16" ht="21" customHeight="1">
      <c r="A49" s="171"/>
      <c r="B49" s="171"/>
      <c r="C49" s="172" t="s">
        <v>66</v>
      </c>
      <c r="D49" s="173"/>
      <c r="E49" s="173"/>
      <c r="F49" s="90"/>
      <c r="G49" s="190"/>
      <c r="H49" s="182"/>
      <c r="I49" s="90"/>
      <c r="J49" s="206">
        <f>ROUND($J$52*G48/SUM($G$36:$G$49),0)</f>
        <v>54</v>
      </c>
      <c r="K49" s="91" t="str">
        <f t="shared" si="2"/>
        <v/>
      </c>
      <c r="L49" s="28"/>
      <c r="M49" s="28"/>
    </row>
    <row r="50" spans="1:16" ht="21" customHeight="1">
      <c r="A50" s="176" t="s">
        <v>115</v>
      </c>
      <c r="B50" s="177"/>
      <c r="C50" s="172" t="s">
        <v>116</v>
      </c>
      <c r="D50" s="173"/>
      <c r="E50" s="173"/>
      <c r="F50" s="90"/>
      <c r="G50" s="102">
        <v>6</v>
      </c>
      <c r="H50" s="95" t="str">
        <f>IF(SUM(F50)=0,"",SUM(F50)*G50*5*12)</f>
        <v/>
      </c>
      <c r="I50" s="90"/>
      <c r="J50" s="105" t="s">
        <v>138</v>
      </c>
      <c r="K50" s="92"/>
      <c r="L50" s="28"/>
      <c r="M50" s="28"/>
      <c r="N50" s="80"/>
      <c r="O50" s="80"/>
      <c r="P50" s="80"/>
    </row>
    <row r="51" spans="1:16" ht="21" customHeight="1">
      <c r="A51" s="82"/>
      <c r="B51" s="83"/>
      <c r="C51" s="83"/>
      <c r="D51" s="83"/>
      <c r="E51" s="83"/>
      <c r="F51" s="178" t="s">
        <v>132</v>
      </c>
      <c r="G51" s="179"/>
      <c r="H51" s="182" t="str">
        <f>IF(SUM(H36:H50)=0,"",SUM(H36:H50))</f>
        <v/>
      </c>
      <c r="I51" s="191" t="s">
        <v>131</v>
      </c>
      <c r="J51" s="93">
        <v>2662</v>
      </c>
      <c r="K51" s="94" t="str">
        <f>IF(SUM(K48,K46,K44,K42,K40,K38,K36)=0,"",SUM(K48,K46,K44,K42,K40,K38,K36))</f>
        <v/>
      </c>
      <c r="L51" s="193" t="s">
        <v>121</v>
      </c>
      <c r="M51" s="194"/>
      <c r="P51" s="80"/>
    </row>
    <row r="52" spans="1:16" ht="21" customHeight="1">
      <c r="A52" s="85"/>
      <c r="B52" s="86"/>
      <c r="C52" s="86"/>
      <c r="D52" s="86"/>
      <c r="E52" s="86"/>
      <c r="F52" s="180"/>
      <c r="G52" s="181"/>
      <c r="H52" s="182"/>
      <c r="I52" s="192"/>
      <c r="J52" s="93">
        <v>2640</v>
      </c>
      <c r="K52" s="94" t="str">
        <f>IF(SUM(K49,K47,K45,K43,K41,K39,K37)=0,"",SUM(K49,K47,K45,K43,K41,K39,K37))</f>
        <v/>
      </c>
      <c r="L52" s="195"/>
      <c r="M52" s="196"/>
    </row>
    <row r="53" spans="1:16" ht="21" customHeight="1">
      <c r="A53" s="169" t="s">
        <v>135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98" t="str">
        <f>IF(SUM(H51,K51:K52)=0,"",SUM(H51,K51:K52))</f>
        <v/>
      </c>
      <c r="L53" s="197"/>
      <c r="M53" s="198"/>
    </row>
    <row r="54" spans="1:16">
      <c r="A54" s="106"/>
      <c r="B54" s="107"/>
      <c r="C54" s="108"/>
      <c r="D54" s="108"/>
      <c r="E54" s="108"/>
      <c r="F54" s="30"/>
      <c r="G54" s="1"/>
      <c r="H54" s="1"/>
      <c r="I54" s="1"/>
      <c r="J54" s="10"/>
      <c r="K54" s="31"/>
      <c r="L54" s="5"/>
      <c r="M54" s="5"/>
    </row>
    <row r="55" spans="1:16" ht="18" customHeight="1">
      <c r="A55" s="11" t="s">
        <v>141</v>
      </c>
      <c r="B55" s="1"/>
      <c r="C55" s="1"/>
      <c r="D55" s="1"/>
      <c r="E55" s="1"/>
      <c r="F55" s="1"/>
      <c r="G55" s="1"/>
      <c r="H55" s="1"/>
      <c r="I55" s="1"/>
      <c r="J55" s="10"/>
      <c r="K55" s="31"/>
      <c r="L55" s="5"/>
      <c r="M55" s="5"/>
    </row>
    <row r="56" spans="1:16" ht="18" customHeight="1">
      <c r="A56" s="3" t="s">
        <v>72</v>
      </c>
      <c r="C56" s="4"/>
      <c r="D56" s="4"/>
      <c r="E56" s="4"/>
      <c r="F56" s="4"/>
      <c r="G56" s="4"/>
      <c r="H56" s="4"/>
      <c r="I56" s="4"/>
      <c r="J56" s="4"/>
      <c r="K56" s="5"/>
      <c r="L56" s="5"/>
    </row>
    <row r="57" spans="1:16" ht="18" customHeight="1">
      <c r="A57" s="3" t="s">
        <v>73</v>
      </c>
      <c r="C57" s="4"/>
      <c r="D57" s="4"/>
      <c r="E57" s="4"/>
      <c r="F57" s="4"/>
      <c r="G57" s="4"/>
      <c r="H57" s="4"/>
      <c r="I57" s="4"/>
      <c r="J57" s="4"/>
      <c r="K57" s="5"/>
      <c r="L57" s="5"/>
    </row>
    <row r="58" spans="1:16">
      <c r="C58" s="4"/>
      <c r="D58" s="4"/>
      <c r="E58" s="4"/>
      <c r="F58" s="4"/>
      <c r="G58" s="4"/>
      <c r="H58" s="4"/>
      <c r="I58" s="4"/>
      <c r="J58" s="4"/>
      <c r="K58" s="5"/>
      <c r="L58" s="5"/>
    </row>
    <row r="59" spans="1:16">
      <c r="C59" s="4"/>
      <c r="D59" s="4"/>
      <c r="E59" s="4"/>
      <c r="F59" s="4"/>
      <c r="G59" s="4"/>
      <c r="H59" s="4"/>
      <c r="I59" s="4"/>
      <c r="J59" s="4"/>
      <c r="K59" s="5"/>
      <c r="L59" s="5"/>
    </row>
  </sheetData>
  <mergeCells count="99">
    <mergeCell ref="L51:M53"/>
    <mergeCell ref="L29:M31"/>
    <mergeCell ref="L14:M16"/>
    <mergeCell ref="I51:I52"/>
    <mergeCell ref="F29:G30"/>
    <mergeCell ref="I29:I30"/>
    <mergeCell ref="F14:G15"/>
    <mergeCell ref="H51:H52"/>
    <mergeCell ref="H21:H22"/>
    <mergeCell ref="H23:H24"/>
    <mergeCell ref="H25:H26"/>
    <mergeCell ref="H27:H28"/>
    <mergeCell ref="H29:H30"/>
    <mergeCell ref="H36:H37"/>
    <mergeCell ref="H38:H39"/>
    <mergeCell ref="H40:H41"/>
    <mergeCell ref="H6:H7"/>
    <mergeCell ref="H8:H9"/>
    <mergeCell ref="H10:H11"/>
    <mergeCell ref="H12:H13"/>
    <mergeCell ref="I14:I15"/>
    <mergeCell ref="H14:H15"/>
    <mergeCell ref="A27:B28"/>
    <mergeCell ref="C27:E27"/>
    <mergeCell ref="C28:E28"/>
    <mergeCell ref="C40:E40"/>
    <mergeCell ref="C41:E41"/>
    <mergeCell ref="A35:B35"/>
    <mergeCell ref="C35:E35"/>
    <mergeCell ref="A36:B37"/>
    <mergeCell ref="C36:E36"/>
    <mergeCell ref="C37:E37"/>
    <mergeCell ref="A38:B39"/>
    <mergeCell ref="C38:E38"/>
    <mergeCell ref="C39:E39"/>
    <mergeCell ref="A40:B41"/>
    <mergeCell ref="G12:G13"/>
    <mergeCell ref="A25:B26"/>
    <mergeCell ref="C25:E25"/>
    <mergeCell ref="C26:E26"/>
    <mergeCell ref="C12:E12"/>
    <mergeCell ref="C13:E13"/>
    <mergeCell ref="A20:B20"/>
    <mergeCell ref="C20:E20"/>
    <mergeCell ref="A21:B22"/>
    <mergeCell ref="C21:E21"/>
    <mergeCell ref="C22:E22"/>
    <mergeCell ref="C24:E24"/>
    <mergeCell ref="A12:B13"/>
    <mergeCell ref="A6:B7"/>
    <mergeCell ref="C6:E6"/>
    <mergeCell ref="C7:E7"/>
    <mergeCell ref="A8:B9"/>
    <mergeCell ref="C8:E8"/>
    <mergeCell ref="G48:G49"/>
    <mergeCell ref="G25:G26"/>
    <mergeCell ref="G44:G45"/>
    <mergeCell ref="G27:G28"/>
    <mergeCell ref="G36:G37"/>
    <mergeCell ref="G38:G39"/>
    <mergeCell ref="G40:G41"/>
    <mergeCell ref="G46:G47"/>
    <mergeCell ref="C44:E44"/>
    <mergeCell ref="C45:E45"/>
    <mergeCell ref="A46:B47"/>
    <mergeCell ref="C46:E46"/>
    <mergeCell ref="C47:E47"/>
    <mergeCell ref="A1:M1"/>
    <mergeCell ref="A16:J16"/>
    <mergeCell ref="A31:J31"/>
    <mergeCell ref="C9:E9"/>
    <mergeCell ref="A10:B11"/>
    <mergeCell ref="C10:E10"/>
    <mergeCell ref="C11:E11"/>
    <mergeCell ref="G21:G22"/>
    <mergeCell ref="G23:G24"/>
    <mergeCell ref="G6:G7"/>
    <mergeCell ref="G8:G9"/>
    <mergeCell ref="G10:G11"/>
    <mergeCell ref="A23:B24"/>
    <mergeCell ref="C23:E23"/>
    <mergeCell ref="A5:B5"/>
    <mergeCell ref="C5:E5"/>
    <mergeCell ref="A53:J53"/>
    <mergeCell ref="A42:B43"/>
    <mergeCell ref="C42:E42"/>
    <mergeCell ref="C43:E43"/>
    <mergeCell ref="A44:B45"/>
    <mergeCell ref="G42:G43"/>
    <mergeCell ref="C49:E49"/>
    <mergeCell ref="A50:B50"/>
    <mergeCell ref="C50:E50"/>
    <mergeCell ref="F51:G52"/>
    <mergeCell ref="H42:H43"/>
    <mergeCell ref="H44:H45"/>
    <mergeCell ref="H46:H47"/>
    <mergeCell ref="H48:H49"/>
    <mergeCell ref="A48:B49"/>
    <mergeCell ref="C48:E48"/>
  </mergeCells>
  <phoneticPr fontId="5"/>
  <printOptions horizontalCentered="1"/>
  <pageMargins left="0.59055118110236227" right="0.59055118110236227" top="0.98425196850393704" bottom="0.78740157480314965" header="0.59055118110236227" footer="0"/>
  <pageSetup paperSize="9" orientation="landscape" r:id="rId1"/>
  <headerFooter>
    <oddHeader>&amp;L&amp;"ＭＳ 明朝,標準"&amp;12別記様式第３－２</oddHeader>
  </headerFooter>
  <rowBreaks count="2" manualBreakCount="2">
    <brk id="18" max="12" man="1"/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view="pageBreakPreview" zoomScale="85" zoomScaleNormal="100" zoomScaleSheetLayoutView="85" workbookViewId="0">
      <pane ySplit="4" topLeftCell="A5" activePane="bottomLeft" state="frozen"/>
      <selection activeCell="K27" sqref="K27"/>
      <selection pane="bottomLeft" activeCell="B5" sqref="B5:B33"/>
    </sheetView>
  </sheetViews>
  <sheetFormatPr defaultColWidth="9" defaultRowHeight="14.25"/>
  <cols>
    <col min="1" max="1" width="21.875" style="33" customWidth="1"/>
    <col min="2" max="2" width="14.875" style="33" bestFit="1" customWidth="1"/>
    <col min="3" max="3" width="11.625" style="33" customWidth="1"/>
    <col min="4" max="4" width="12.75" style="33" bestFit="1" customWidth="1"/>
    <col min="5" max="5" width="11.625" style="33" customWidth="1"/>
    <col min="6" max="6" width="12.5" style="33" bestFit="1" customWidth="1"/>
    <col min="7" max="7" width="11.625" style="33" customWidth="1"/>
    <col min="8" max="8" width="12.5" style="33" bestFit="1" customWidth="1"/>
    <col min="9" max="9" width="16.75" style="33" customWidth="1"/>
    <col min="10" max="16384" width="9" style="33"/>
  </cols>
  <sheetData>
    <row r="1" spans="1:9" ht="21.9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</row>
    <row r="3" spans="1:9" ht="35.1" customHeight="1">
      <c r="A3" s="202" t="s">
        <v>8</v>
      </c>
      <c r="B3" s="203" t="s">
        <v>127</v>
      </c>
      <c r="C3" s="164" t="s">
        <v>102</v>
      </c>
      <c r="D3" s="204"/>
      <c r="E3" s="164" t="s">
        <v>113</v>
      </c>
      <c r="F3" s="204"/>
      <c r="G3" s="164" t="s">
        <v>103</v>
      </c>
      <c r="H3" s="204"/>
      <c r="I3" s="202" t="s">
        <v>24</v>
      </c>
    </row>
    <row r="4" spans="1:9" ht="35.1" customHeight="1">
      <c r="A4" s="202"/>
      <c r="B4" s="203"/>
      <c r="C4" s="71" t="s">
        <v>104</v>
      </c>
      <c r="D4" s="54" t="s">
        <v>109</v>
      </c>
      <c r="E4" s="71" t="s">
        <v>106</v>
      </c>
      <c r="F4" s="54" t="s">
        <v>107</v>
      </c>
      <c r="G4" s="71" t="s">
        <v>105</v>
      </c>
      <c r="H4" s="54" t="s">
        <v>108</v>
      </c>
      <c r="I4" s="202"/>
    </row>
    <row r="5" spans="1:9" ht="20.100000000000001" customHeight="1">
      <c r="A5" s="34" t="s">
        <v>9</v>
      </c>
      <c r="B5" s="68"/>
      <c r="C5" s="47">
        <v>1023</v>
      </c>
      <c r="D5" s="207" t="str">
        <f>IF(B5*C5=0,"",B5*C5)</f>
        <v/>
      </c>
      <c r="E5" s="47"/>
      <c r="F5" s="53" t="str">
        <f t="shared" ref="F5:F33" si="0">IF(B5*E5=0,"",B5*E5)</f>
        <v/>
      </c>
      <c r="G5" s="47"/>
      <c r="H5" s="53" t="str">
        <f t="shared" ref="H5:H33" si="1">IF(B5*G5=0,"",B5*G5)</f>
        <v/>
      </c>
      <c r="I5" s="34"/>
    </row>
    <row r="6" spans="1:9" ht="20.100000000000001" customHeight="1">
      <c r="A6" s="34" t="s">
        <v>26</v>
      </c>
      <c r="B6" s="68"/>
      <c r="C6" s="47">
        <v>1489</v>
      </c>
      <c r="D6" s="207" t="str">
        <f t="shared" ref="D6:D33" si="2">IF(B6*C6=0,"",B6*C6)</f>
        <v/>
      </c>
      <c r="E6" s="47"/>
      <c r="F6" s="53"/>
      <c r="G6" s="47"/>
      <c r="H6" s="53"/>
      <c r="I6" s="34"/>
    </row>
    <row r="7" spans="1:9" ht="20.100000000000001" customHeight="1">
      <c r="A7" s="34" t="s">
        <v>31</v>
      </c>
      <c r="B7" s="68"/>
      <c r="C7" s="47">
        <v>1294</v>
      </c>
      <c r="D7" s="207" t="str">
        <f t="shared" si="2"/>
        <v/>
      </c>
      <c r="E7" s="47"/>
      <c r="F7" s="53"/>
      <c r="G7" s="47"/>
      <c r="H7" s="53"/>
      <c r="I7" s="34"/>
    </row>
    <row r="8" spans="1:9" ht="20.100000000000001" customHeight="1">
      <c r="A8" s="34" t="s">
        <v>10</v>
      </c>
      <c r="B8" s="68"/>
      <c r="C8" s="47">
        <v>65</v>
      </c>
      <c r="D8" s="207" t="str">
        <f t="shared" si="2"/>
        <v/>
      </c>
      <c r="E8" s="47">
        <v>2</v>
      </c>
      <c r="F8" s="53" t="str">
        <f t="shared" si="0"/>
        <v/>
      </c>
      <c r="G8" s="47"/>
      <c r="H8" s="53" t="str">
        <f t="shared" si="1"/>
        <v/>
      </c>
      <c r="I8" s="34"/>
    </row>
    <row r="9" spans="1:9" ht="20.100000000000001" customHeight="1">
      <c r="A9" s="34" t="s">
        <v>32</v>
      </c>
      <c r="B9" s="68"/>
      <c r="C9" s="47">
        <v>49</v>
      </c>
      <c r="D9" s="207" t="str">
        <f t="shared" si="2"/>
        <v/>
      </c>
      <c r="E9" s="47"/>
      <c r="F9" s="53" t="str">
        <f t="shared" si="0"/>
        <v/>
      </c>
      <c r="G9" s="47"/>
      <c r="H9" s="53" t="str">
        <f t="shared" si="1"/>
        <v/>
      </c>
      <c r="I9" s="34"/>
    </row>
    <row r="10" spans="1:9" ht="20.100000000000001" customHeight="1">
      <c r="A10" s="34" t="s">
        <v>11</v>
      </c>
      <c r="B10" s="68"/>
      <c r="C10" s="47"/>
      <c r="D10" s="207" t="str">
        <f t="shared" si="2"/>
        <v/>
      </c>
      <c r="E10" s="47"/>
      <c r="F10" s="53" t="str">
        <f t="shared" si="0"/>
        <v/>
      </c>
      <c r="G10" s="47"/>
      <c r="H10" s="53" t="str">
        <f t="shared" si="1"/>
        <v/>
      </c>
      <c r="I10" s="34"/>
    </row>
    <row r="11" spans="1:9" ht="20.100000000000001" customHeight="1">
      <c r="A11" s="34" t="s">
        <v>12</v>
      </c>
      <c r="B11" s="68"/>
      <c r="C11" s="47"/>
      <c r="D11" s="207" t="str">
        <f t="shared" si="2"/>
        <v/>
      </c>
      <c r="E11" s="47"/>
      <c r="F11" s="53" t="str">
        <f t="shared" si="0"/>
        <v/>
      </c>
      <c r="G11" s="47"/>
      <c r="H11" s="53" t="str">
        <f t="shared" si="1"/>
        <v/>
      </c>
      <c r="I11" s="34"/>
    </row>
    <row r="12" spans="1:9" ht="20.100000000000001" customHeight="1">
      <c r="A12" s="34" t="s">
        <v>13</v>
      </c>
      <c r="B12" s="68"/>
      <c r="C12" s="47"/>
      <c r="D12" s="207" t="str">
        <f t="shared" si="2"/>
        <v/>
      </c>
      <c r="E12" s="47"/>
      <c r="F12" s="53" t="str">
        <f t="shared" si="0"/>
        <v/>
      </c>
      <c r="G12" s="47"/>
      <c r="H12" s="53" t="str">
        <f t="shared" si="1"/>
        <v/>
      </c>
      <c r="I12" s="34"/>
    </row>
    <row r="13" spans="1:9" ht="20.100000000000001" customHeight="1">
      <c r="A13" s="35" t="s">
        <v>33</v>
      </c>
      <c r="B13" s="68"/>
      <c r="C13" s="47">
        <v>287</v>
      </c>
      <c r="D13" s="207" t="str">
        <f t="shared" si="2"/>
        <v/>
      </c>
      <c r="E13" s="47"/>
      <c r="F13" s="53" t="str">
        <f t="shared" si="0"/>
        <v/>
      </c>
      <c r="G13" s="47"/>
      <c r="H13" s="53" t="str">
        <f t="shared" si="1"/>
        <v/>
      </c>
      <c r="I13" s="34"/>
    </row>
    <row r="14" spans="1:9" ht="20.100000000000001" customHeight="1">
      <c r="A14" s="34" t="s">
        <v>14</v>
      </c>
      <c r="B14" s="68"/>
      <c r="C14" s="47"/>
      <c r="D14" s="207" t="str">
        <f t="shared" si="2"/>
        <v/>
      </c>
      <c r="E14" s="47"/>
      <c r="F14" s="53" t="str">
        <f t="shared" si="0"/>
        <v/>
      </c>
      <c r="G14" s="47"/>
      <c r="H14" s="53" t="str">
        <f t="shared" si="1"/>
        <v/>
      </c>
      <c r="I14" s="34"/>
    </row>
    <row r="15" spans="1:9" ht="20.100000000000001" customHeight="1">
      <c r="A15" s="34" t="s">
        <v>15</v>
      </c>
      <c r="B15" s="68"/>
      <c r="C15" s="47"/>
      <c r="D15" s="207" t="str">
        <f t="shared" si="2"/>
        <v/>
      </c>
      <c r="E15" s="47"/>
      <c r="F15" s="53" t="str">
        <f t="shared" si="0"/>
        <v/>
      </c>
      <c r="G15" s="47"/>
      <c r="H15" s="53" t="str">
        <f t="shared" si="1"/>
        <v/>
      </c>
      <c r="I15" s="34"/>
    </row>
    <row r="16" spans="1:9" ht="20.100000000000001" customHeight="1">
      <c r="A16" s="34" t="s">
        <v>16</v>
      </c>
      <c r="B16" s="68"/>
      <c r="C16" s="47">
        <v>609</v>
      </c>
      <c r="D16" s="207" t="str">
        <f t="shared" si="2"/>
        <v/>
      </c>
      <c r="E16" s="47"/>
      <c r="F16" s="53" t="str">
        <f t="shared" si="0"/>
        <v/>
      </c>
      <c r="G16" s="47"/>
      <c r="H16" s="53" t="str">
        <f t="shared" si="1"/>
        <v/>
      </c>
      <c r="I16" s="34"/>
    </row>
    <row r="17" spans="1:9" ht="20.100000000000001" customHeight="1">
      <c r="A17" s="34" t="s">
        <v>17</v>
      </c>
      <c r="B17" s="68"/>
      <c r="C17" s="47">
        <v>162</v>
      </c>
      <c r="D17" s="207" t="str">
        <f t="shared" si="2"/>
        <v/>
      </c>
      <c r="E17" s="47"/>
      <c r="F17" s="53" t="str">
        <f t="shared" si="0"/>
        <v/>
      </c>
      <c r="G17" s="47"/>
      <c r="H17" s="53" t="str">
        <f t="shared" si="1"/>
        <v/>
      </c>
      <c r="I17" s="34"/>
    </row>
    <row r="18" spans="1:9" ht="20.100000000000001" customHeight="1">
      <c r="A18" s="34" t="s">
        <v>18</v>
      </c>
      <c r="B18" s="68"/>
      <c r="C18" s="47"/>
      <c r="D18" s="207" t="str">
        <f t="shared" si="2"/>
        <v/>
      </c>
      <c r="E18" s="47"/>
      <c r="F18" s="53" t="str">
        <f t="shared" si="0"/>
        <v/>
      </c>
      <c r="G18" s="47"/>
      <c r="H18" s="53" t="str">
        <f t="shared" si="1"/>
        <v/>
      </c>
      <c r="I18" s="34"/>
    </row>
    <row r="19" spans="1:9" ht="20.100000000000001" customHeight="1">
      <c r="A19" s="34" t="s">
        <v>19</v>
      </c>
      <c r="B19" s="68"/>
      <c r="C19" s="47"/>
      <c r="D19" s="207" t="str">
        <f t="shared" si="2"/>
        <v/>
      </c>
      <c r="E19" s="47"/>
      <c r="F19" s="53" t="str">
        <f t="shared" si="0"/>
        <v/>
      </c>
      <c r="G19" s="47"/>
      <c r="H19" s="53" t="str">
        <f t="shared" si="1"/>
        <v/>
      </c>
      <c r="I19" s="34"/>
    </row>
    <row r="20" spans="1:9" ht="20.100000000000001" customHeight="1">
      <c r="A20" s="34" t="s">
        <v>20</v>
      </c>
      <c r="B20" s="68"/>
      <c r="C20" s="47"/>
      <c r="D20" s="207" t="str">
        <f t="shared" si="2"/>
        <v/>
      </c>
      <c r="E20" s="47"/>
      <c r="F20" s="53" t="str">
        <f t="shared" si="0"/>
        <v/>
      </c>
      <c r="G20" s="47"/>
      <c r="H20" s="53" t="str">
        <f t="shared" si="1"/>
        <v/>
      </c>
      <c r="I20" s="34"/>
    </row>
    <row r="21" spans="1:9" ht="20.100000000000001" customHeight="1">
      <c r="A21" s="34" t="s">
        <v>34</v>
      </c>
      <c r="B21" s="68"/>
      <c r="C21" s="51">
        <v>31.9</v>
      </c>
      <c r="D21" s="207" t="str">
        <f>IF(B21*C21=0,"",ROUND(B21*C21,0))</f>
        <v/>
      </c>
      <c r="E21" s="51"/>
      <c r="F21" s="53" t="str">
        <f t="shared" si="0"/>
        <v/>
      </c>
      <c r="G21" s="51"/>
      <c r="H21" s="53" t="str">
        <f t="shared" si="1"/>
        <v/>
      </c>
      <c r="I21" s="36"/>
    </row>
    <row r="22" spans="1:9" ht="20.100000000000001" customHeight="1">
      <c r="A22" s="34" t="s">
        <v>35</v>
      </c>
      <c r="B22" s="68"/>
      <c r="C22" s="47"/>
      <c r="D22" s="207" t="str">
        <f t="shared" si="2"/>
        <v/>
      </c>
      <c r="E22" s="47"/>
      <c r="F22" s="53" t="str">
        <f t="shared" si="0"/>
        <v/>
      </c>
      <c r="G22" s="47"/>
      <c r="H22" s="53" t="str">
        <f t="shared" si="1"/>
        <v/>
      </c>
      <c r="I22" s="34"/>
    </row>
    <row r="23" spans="1:9" ht="20.100000000000001" customHeight="1">
      <c r="A23" s="34" t="s">
        <v>36</v>
      </c>
      <c r="B23" s="68"/>
      <c r="C23" s="47"/>
      <c r="D23" s="207" t="str">
        <f t="shared" si="2"/>
        <v/>
      </c>
      <c r="E23" s="47"/>
      <c r="F23" s="53" t="str">
        <f t="shared" si="0"/>
        <v/>
      </c>
      <c r="G23" s="47"/>
      <c r="H23" s="53" t="str">
        <f t="shared" si="1"/>
        <v/>
      </c>
      <c r="I23" s="34"/>
    </row>
    <row r="24" spans="1:9" ht="20.100000000000001" customHeight="1">
      <c r="A24" s="34" t="s">
        <v>22</v>
      </c>
      <c r="B24" s="68"/>
      <c r="C24" s="47"/>
      <c r="D24" s="207" t="str">
        <f t="shared" si="2"/>
        <v/>
      </c>
      <c r="E24" s="47"/>
      <c r="F24" s="53" t="str">
        <f t="shared" si="0"/>
        <v/>
      </c>
      <c r="G24" s="47"/>
      <c r="H24" s="53" t="str">
        <f t="shared" si="1"/>
        <v/>
      </c>
      <c r="I24" s="34"/>
    </row>
    <row r="25" spans="1:9" ht="20.100000000000001" customHeight="1">
      <c r="A25" s="34" t="s">
        <v>37</v>
      </c>
      <c r="B25" s="68"/>
      <c r="C25" s="47"/>
      <c r="D25" s="207" t="str">
        <f t="shared" si="2"/>
        <v/>
      </c>
      <c r="E25" s="47"/>
      <c r="F25" s="53" t="str">
        <f t="shared" si="0"/>
        <v/>
      </c>
      <c r="G25" s="47">
        <v>2</v>
      </c>
      <c r="H25" s="53" t="str">
        <f t="shared" si="1"/>
        <v/>
      </c>
      <c r="I25" s="34"/>
    </row>
    <row r="26" spans="1:9" ht="20.100000000000001" customHeight="1">
      <c r="A26" s="34" t="s">
        <v>39</v>
      </c>
      <c r="B26" s="68"/>
      <c r="C26" s="47"/>
      <c r="D26" s="207" t="str">
        <f t="shared" si="2"/>
        <v/>
      </c>
      <c r="E26" s="47"/>
      <c r="F26" s="53" t="str">
        <f t="shared" si="0"/>
        <v/>
      </c>
      <c r="G26" s="47"/>
      <c r="H26" s="53" t="str">
        <f t="shared" si="1"/>
        <v/>
      </c>
      <c r="I26" s="34"/>
    </row>
    <row r="27" spans="1:9" ht="20.100000000000001" customHeight="1">
      <c r="A27" s="34" t="s">
        <v>40</v>
      </c>
      <c r="B27" s="68"/>
      <c r="C27" s="47"/>
      <c r="D27" s="207" t="str">
        <f t="shared" si="2"/>
        <v/>
      </c>
      <c r="E27" s="47"/>
      <c r="F27" s="53" t="str">
        <f t="shared" si="0"/>
        <v/>
      </c>
      <c r="G27" s="47"/>
      <c r="H27" s="53" t="str">
        <f t="shared" si="1"/>
        <v/>
      </c>
      <c r="I27" s="34"/>
    </row>
    <row r="28" spans="1:9" ht="20.100000000000001" customHeight="1">
      <c r="A28" s="34" t="s">
        <v>42</v>
      </c>
      <c r="B28" s="68"/>
      <c r="C28" s="47">
        <v>14</v>
      </c>
      <c r="D28" s="207" t="str">
        <f t="shared" si="2"/>
        <v/>
      </c>
      <c r="E28" s="47"/>
      <c r="F28" s="53" t="str">
        <f t="shared" si="0"/>
        <v/>
      </c>
      <c r="G28" s="47"/>
      <c r="H28" s="53" t="str">
        <f t="shared" si="1"/>
        <v/>
      </c>
      <c r="I28" s="34"/>
    </row>
    <row r="29" spans="1:9" ht="20.100000000000001" customHeight="1">
      <c r="A29" s="34" t="s">
        <v>41</v>
      </c>
      <c r="B29" s="68"/>
      <c r="C29" s="47"/>
      <c r="D29" s="207" t="str">
        <f>IF(B29*C29=0,"",B29*C29)</f>
        <v/>
      </c>
      <c r="E29" s="47"/>
      <c r="F29" s="53" t="str">
        <f t="shared" si="0"/>
        <v/>
      </c>
      <c r="G29" s="47"/>
      <c r="H29" s="53" t="str">
        <f t="shared" si="1"/>
        <v/>
      </c>
      <c r="I29" s="34"/>
    </row>
    <row r="30" spans="1:9" ht="20.100000000000001" customHeight="1">
      <c r="A30" s="34" t="s">
        <v>25</v>
      </c>
      <c r="B30" s="68"/>
      <c r="C30" s="47">
        <v>3</v>
      </c>
      <c r="D30" s="207" t="str">
        <f t="shared" si="2"/>
        <v/>
      </c>
      <c r="E30" s="47"/>
      <c r="F30" s="53" t="str">
        <f t="shared" si="0"/>
        <v/>
      </c>
      <c r="G30" s="47"/>
      <c r="H30" s="53" t="str">
        <f t="shared" si="1"/>
        <v/>
      </c>
      <c r="I30" s="34"/>
    </row>
    <row r="31" spans="1:9" ht="20.100000000000001" customHeight="1">
      <c r="A31" s="34" t="s">
        <v>44</v>
      </c>
      <c r="B31" s="70"/>
      <c r="C31" s="47">
        <v>2</v>
      </c>
      <c r="D31" s="207" t="str">
        <f t="shared" si="2"/>
        <v/>
      </c>
      <c r="E31" s="47"/>
      <c r="F31" s="53" t="str">
        <f t="shared" si="0"/>
        <v/>
      </c>
      <c r="G31" s="47"/>
      <c r="H31" s="53" t="str">
        <f t="shared" si="1"/>
        <v/>
      </c>
      <c r="I31" s="34"/>
    </row>
    <row r="32" spans="1:9" ht="20.100000000000001" customHeight="1">
      <c r="A32" s="34" t="s">
        <v>21</v>
      </c>
      <c r="B32" s="68"/>
      <c r="C32" s="47">
        <v>4</v>
      </c>
      <c r="D32" s="207" t="str">
        <f t="shared" si="2"/>
        <v/>
      </c>
      <c r="E32" s="47"/>
      <c r="F32" s="53" t="str">
        <f t="shared" si="0"/>
        <v/>
      </c>
      <c r="G32" s="47"/>
      <c r="H32" s="53" t="str">
        <f t="shared" si="1"/>
        <v/>
      </c>
      <c r="I32" s="34"/>
    </row>
    <row r="33" spans="1:9" ht="20.100000000000001" customHeight="1">
      <c r="A33" s="34" t="s">
        <v>43</v>
      </c>
      <c r="B33" s="68"/>
      <c r="C33" s="47"/>
      <c r="D33" s="207" t="str">
        <f t="shared" si="2"/>
        <v/>
      </c>
      <c r="E33" s="47"/>
      <c r="F33" s="53" t="str">
        <f t="shared" si="0"/>
        <v/>
      </c>
      <c r="G33" s="47"/>
      <c r="H33" s="53" t="str">
        <f t="shared" si="1"/>
        <v/>
      </c>
      <c r="I33" s="34"/>
    </row>
    <row r="34" spans="1:9" ht="30" customHeight="1">
      <c r="A34" s="199" t="s">
        <v>68</v>
      </c>
      <c r="B34" s="200"/>
      <c r="C34" s="201"/>
      <c r="D34" s="208" t="str">
        <f>IF(COUNTIF(D5:D33,"")&lt;29,SUM(D5:D33),"")</f>
        <v/>
      </c>
      <c r="E34" s="52"/>
      <c r="F34" s="69" t="str">
        <f>IF(COUNTIF(F5:F33,"")&lt;29,SUM(F5:F33),"")</f>
        <v/>
      </c>
      <c r="G34" s="52"/>
      <c r="H34" s="69" t="str">
        <f>IF(COUNTIF(H5:H33,"")&lt;29,SUM(H5:H33),"")</f>
        <v/>
      </c>
      <c r="I34" s="37"/>
    </row>
  </sheetData>
  <mergeCells count="8">
    <mergeCell ref="A1:I1"/>
    <mergeCell ref="A34:C34"/>
    <mergeCell ref="I3:I4"/>
    <mergeCell ref="A3:A4"/>
    <mergeCell ref="B3:B4"/>
    <mergeCell ref="E3:F3"/>
    <mergeCell ref="G3:H3"/>
    <mergeCell ref="C3:D3"/>
  </mergeCells>
  <phoneticPr fontId="3"/>
  <printOptions horizontalCentered="1"/>
  <pageMargins left="0.78740157480314965" right="0.78740157480314965" top="0.98425196850393704" bottom="0.98425196850393704" header="0.78740157480314965" footer="0"/>
  <pageSetup paperSize="9" orientation="landscape" r:id="rId1"/>
  <headerFooter>
    <oddHeader>&amp;L&amp;"ＭＳ 明朝,標準"&amp;12別記様式第３－３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L22" sqref="AL22"/>
    </sheetView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見積書</vt:lpstr>
      <vt:lpstr>内訳｜寝具・病衣</vt:lpstr>
      <vt:lpstr>内訳｜看護衣</vt:lpstr>
      <vt:lpstr>内訳｜洗濯</vt:lpstr>
      <vt:lpstr>Sheet1</vt:lpstr>
      <vt:lpstr>見積書!Print_Area</vt:lpstr>
      <vt:lpstr>'内訳｜看護衣'!Print_Area</vt:lpstr>
      <vt:lpstr>'内訳｜寝具・病衣'!Print_Area</vt:lpstr>
      <vt:lpstr>'内訳｜洗濯'!Print_Area</vt:lpstr>
      <vt:lpstr>'内訳｜洗濯'!Print_Titles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美祢市</dc:creator>
  <cp:lastModifiedBy>小嶋　洋一</cp:lastModifiedBy>
  <cp:lastPrinted>2021-02-17T04:44:13Z</cp:lastPrinted>
  <dcterms:created xsi:type="dcterms:W3CDTF">2009-03-19T04:39:22Z</dcterms:created>
  <dcterms:modified xsi:type="dcterms:W3CDTF">2021-02-17T04:47:30Z</dcterms:modified>
</cp:coreProperties>
</file>